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747290F-936A-4245-AF25-D7252E414DB1}" xr6:coauthVersionLast="36" xr6:coauthVersionMax="36" xr10:uidLastSave="{00000000-0000-0000-0000-000000000000}"/>
  <bookViews>
    <workbookView xWindow="0" yWindow="0" windowWidth="19200" windowHeight="12450" tabRatio="738" firstSheet="3" activeTab="3" xr2:uid="{00000000-000D-0000-FFFF-FFFF00000000}"/>
  </bookViews>
  <sheets>
    <sheet name="PL DTBD 2023 CTMTQG" sheetId="8" state="hidden" r:id="rId1"/>
    <sheet name="2024" sheetId="17" state="hidden" r:id="rId2"/>
    <sheet name="Sheet1" sheetId="18" state="hidden" r:id="rId3"/>
    <sheet name="PLTTr" sheetId="22" r:id="rId4"/>
  </sheets>
  <definedNames>
    <definedName name="_xlnm._FilterDatabase" localSheetId="0" hidden="1">'PL DTBD 2023 CTMTQG'!$D$2:$D$17</definedName>
    <definedName name="_xlnm.Print_Area" localSheetId="0">'PL DTBD 2023 CTMTQG'!$A$2:$L$17</definedName>
    <definedName name="_xlnm.Print_Area" localSheetId="3">PLTTr!$A$1:$P$29</definedName>
    <definedName name="_xlnm.Print_Titles" localSheetId="3">PLTTr!$A:$P,PLTTr!$6:$8</definedName>
  </definedNames>
  <calcPr calcId="179021"/>
</workbook>
</file>

<file path=xl/calcChain.xml><?xml version="1.0" encoding="utf-8"?>
<calcChain xmlns="http://schemas.openxmlformats.org/spreadsheetml/2006/main">
  <c r="O9" i="22" l="1"/>
  <c r="H10" i="22"/>
  <c r="H9" i="22" s="1"/>
  <c r="K10" i="22"/>
  <c r="K9" i="22" s="1"/>
  <c r="L10" i="22"/>
  <c r="L9" i="22" s="1"/>
  <c r="O10" i="22"/>
  <c r="M20" i="22"/>
  <c r="N27" i="22" l="1"/>
  <c r="N28" i="22"/>
  <c r="N13" i="22"/>
  <c r="N14" i="22"/>
  <c r="N15" i="22"/>
  <c r="M15" i="22" s="1"/>
  <c r="N16" i="22"/>
  <c r="N17" i="22"/>
  <c r="M17" i="22" s="1"/>
  <c r="N18" i="22"/>
  <c r="N12" i="22"/>
  <c r="M12" i="22" s="1"/>
  <c r="N11" i="22"/>
  <c r="M11" i="22" l="1"/>
  <c r="N10" i="22"/>
  <c r="N9" i="22" s="1"/>
  <c r="M16" i="22"/>
  <c r="M28" i="22"/>
  <c r="M14" i="22"/>
  <c r="M18" i="22"/>
  <c r="J28" i="22"/>
  <c r="G28" i="22"/>
  <c r="G21" i="22" s="1"/>
  <c r="J27" i="22"/>
  <c r="I27" i="22"/>
  <c r="M27" i="22" s="1"/>
  <c r="J26" i="22"/>
  <c r="I26" i="22"/>
  <c r="H26" i="22"/>
  <c r="N26" i="22" s="1"/>
  <c r="M26" i="22" s="1"/>
  <c r="J25" i="22"/>
  <c r="I25" i="22"/>
  <c r="H25" i="22"/>
  <c r="N25" i="22" s="1"/>
  <c r="J24" i="22"/>
  <c r="I24" i="22"/>
  <c r="H24" i="22"/>
  <c r="N24" i="22" s="1"/>
  <c r="M24" i="22" s="1"/>
  <c r="J23" i="22"/>
  <c r="I23" i="22"/>
  <c r="H23" i="22"/>
  <c r="J22" i="22"/>
  <c r="I22" i="22"/>
  <c r="H22" i="22"/>
  <c r="N22" i="22" s="1"/>
  <c r="K21" i="22"/>
  <c r="J18" i="22"/>
  <c r="G18" i="22"/>
  <c r="J17" i="22"/>
  <c r="J16" i="22"/>
  <c r="J15" i="22"/>
  <c r="J14" i="22"/>
  <c r="G14" i="22"/>
  <c r="J13" i="22"/>
  <c r="I13" i="22"/>
  <c r="I10" i="22" s="1"/>
  <c r="I9" i="22" s="1"/>
  <c r="J12" i="22"/>
  <c r="G12" i="22"/>
  <c r="J11" i="22"/>
  <c r="G11" i="22"/>
  <c r="G10" i="22" s="1"/>
  <c r="G9" i="22" s="1"/>
  <c r="L29" i="22"/>
  <c r="K29" i="22"/>
  <c r="J10" i="22" l="1"/>
  <c r="J9" i="22" s="1"/>
  <c r="M25" i="22"/>
  <c r="G29" i="22"/>
  <c r="M13" i="22"/>
  <c r="M10" i="22" s="1"/>
  <c r="M9" i="22" s="1"/>
  <c r="H21" i="22"/>
  <c r="H29" i="22" s="1"/>
  <c r="N23" i="22"/>
  <c r="M23" i="22" s="1"/>
  <c r="M22" i="22"/>
  <c r="J21" i="22"/>
  <c r="I21" i="22"/>
  <c r="I29" i="22" s="1"/>
  <c r="O21" i="22"/>
  <c r="O29" i="22" s="1"/>
  <c r="O32" i="22" s="1"/>
  <c r="L13" i="18"/>
  <c r="M21" i="22" l="1"/>
  <c r="M29" i="22" s="1"/>
  <c r="M32" i="22" s="1"/>
  <c r="J29" i="22"/>
  <c r="N21" i="22"/>
  <c r="N29" i="22" s="1"/>
  <c r="N32" i="22" s="1"/>
  <c r="G10" i="18"/>
  <c r="J10" i="18"/>
  <c r="K10" i="18"/>
  <c r="L10" i="18"/>
  <c r="H18" i="18"/>
  <c r="F18" i="18" s="1"/>
  <c r="K19" i="18"/>
  <c r="H20" i="18" l="1"/>
  <c r="I14" i="18"/>
  <c r="H12" i="18"/>
  <c r="F12" i="18" s="1"/>
  <c r="H14" i="18" l="1"/>
  <c r="F14" i="18" s="1"/>
  <c r="I10" i="18"/>
  <c r="F20" i="18"/>
  <c r="F10" i="18" s="1"/>
  <c r="I19" i="17"/>
  <c r="G19" i="17" s="1"/>
  <c r="H10" i="18" l="1"/>
  <c r="J17" i="17"/>
  <c r="I17" i="17" s="1"/>
  <c r="G17" i="17" s="1"/>
  <c r="I15" i="17"/>
  <c r="G15" i="17" s="1"/>
  <c r="K16" i="8"/>
  <c r="I17" i="8" l="1"/>
  <c r="I16" i="8" s="1"/>
  <c r="J16" i="8"/>
  <c r="H16" i="8"/>
  <c r="K15" i="8"/>
  <c r="Q15" i="8" s="1"/>
  <c r="K14" i="8"/>
  <c r="K13" i="8" s="1"/>
  <c r="J14" i="8"/>
  <c r="J13" i="8" s="1"/>
  <c r="H14" i="8"/>
  <c r="H13" i="8" l="1"/>
  <c r="I15" i="8"/>
  <c r="G17" i="8"/>
  <c r="G16" i="8" s="1"/>
  <c r="I14" i="8" l="1"/>
  <c r="I13" i="8" s="1"/>
  <c r="G15" i="8"/>
  <c r="G14" i="8" s="1"/>
  <c r="G13" i="8" s="1"/>
</calcChain>
</file>

<file path=xl/sharedStrings.xml><?xml version="1.0" encoding="utf-8"?>
<sst xmlns="http://schemas.openxmlformats.org/spreadsheetml/2006/main" count="242" uniqueCount="145">
  <si>
    <t xml:space="preserve">PHỤ LỤC </t>
  </si>
  <si>
    <t xml:space="preserve">ĐỊNH MỨC DUY TU BẢO DƯỠNG CÁC CÔNG TRÌNH CSHT TRÊN ĐỊA BÀN XÃ NĂM 2023
</t>
  </si>
  <si>
    <t>THỰC HIỆN CHƯƠNG TRÌNH MỤC TIÊU QUỐC GIA GIAI ĐOẠN 2021-2025</t>
  </si>
  <si>
    <t>TT</t>
  </si>
  <si>
    <t>Danh mục dự án duy tu bảo dưỡng</t>
  </si>
  <si>
    <t>Năng lực thiết kế</t>
  </si>
  <si>
    <t>Địa điểm xây dựng</t>
  </si>
  <si>
    <t>Thời gian KC-HT</t>
  </si>
  <si>
    <t>Quyết định đầu tư/Khái toán TMĐT (triệu đồng)</t>
  </si>
  <si>
    <t xml:space="preserve">Ghi chú </t>
  </si>
  <si>
    <t>Số quyết định; ngày, tháng, năm ban hành</t>
  </si>
  <si>
    <t xml:space="preserve">TMĐT </t>
  </si>
  <si>
    <t>Tổng số (tất cả các nguồn vốn)</t>
  </si>
  <si>
    <t xml:space="preserve">Trong đó: </t>
  </si>
  <si>
    <t xml:space="preserve">NSTW </t>
  </si>
  <si>
    <t>NSĐP</t>
  </si>
  <si>
    <t>Trong đó:</t>
  </si>
  <si>
    <t>Ngân sách tỉnh</t>
  </si>
  <si>
    <t>Ngân sách huyện, xã</t>
  </si>
  <si>
    <t>7=8+9</t>
  </si>
  <si>
    <t>9=10+11</t>
  </si>
  <si>
    <t>TỔNG CỘNG</t>
  </si>
  <si>
    <t>I</t>
  </si>
  <si>
    <t>Chương trình mục tiêu quốc gia giảm nghèo bền vững</t>
  </si>
  <si>
    <t>II</t>
  </si>
  <si>
    <t xml:space="preserve">Chương trình mục tiêu quốc gia phát triển kinh tế - xã hội vùng đồng bào DTTS và MN </t>
  </si>
  <si>
    <t>Thôn Hà Lên, xã Sơn Màu</t>
  </si>
  <si>
    <t>Duy tu bảo dưỡng Hệ thống nước sinh hoạt xóm ông Một</t>
  </si>
  <si>
    <t>Thôn Tà Vinh, xã Sơn Màu</t>
  </si>
  <si>
    <t>Sửa chữa hệ thống nước sinh hoạt tập trung I Nam</t>
  </si>
  <si>
    <t xml:space="preserve">ĐỊNH MỨC DUY TU BẢO DƯỠNG CÁC CÔNG TRÌNH CSHT TRÊN ĐỊA BÀN XÃ NĂM 2024
</t>
  </si>
  <si>
    <t>THỰC HIỆN CHƯƠNG TRÌNH MỤC TIÊU QUỐC GIA NĂM 2024</t>
  </si>
  <si>
    <t xml:space="preserve">Sửa chữa nhà văn hoá thôn Đăk Panh </t>
  </si>
  <si>
    <t>Thôn Đăk Panh xã Sơn Màu</t>
  </si>
  <si>
    <t xml:space="preserve">Chương trình MTQG giảm nghèo bền vững </t>
  </si>
  <si>
    <t>Chương trình MTQG xây dựng nông thôn mới</t>
  </si>
  <si>
    <t>III</t>
  </si>
  <si>
    <t>Sửa chữa Hệ thống nước sinh hoạt KDC Tà Vanh</t>
  </si>
  <si>
    <t/>
  </si>
  <si>
    <t>?</t>
  </si>
  <si>
    <t>Sửa chữa đường giao thông KDC A Ghẻ đi KDC A Panh</t>
  </si>
  <si>
    <t>Ngân sách huyện</t>
  </si>
  <si>
    <t>Ngân sách xã</t>
  </si>
  <si>
    <t>Thôn Đăk Pao xã Sơn Màu</t>
  </si>
  <si>
    <t>Sửa chữa nước sinh hoạt KDC Tà Vanh</t>
  </si>
  <si>
    <t>Quy mô</t>
  </si>
  <si>
    <t>Huy động (đóng góp nhân dân)</t>
  </si>
  <si>
    <t xml:space="preserve">DANH MỤC CÔNG TRÌNH ĐẦU TƯ NĂM 2024
</t>
  </si>
  <si>
    <t>Nội dung thành phần 07: Nâng cao chất lượng môi trường; xây dựng cảnh quan thôn sáng-xanh-sạch- đẹp, an toàn; giữ gìn và khôi phục cảnh quan truyền thống của nông thôn Việt Nam</t>
  </si>
  <si>
    <t>Mô hình: Đường điện thắp sáng KDC I Nam</t>
  </si>
  <si>
    <t>*</t>
  </si>
  <si>
    <t>-</t>
  </si>
  <si>
    <t>Nội dung 05: Chi giữ gìn và khôi phục cảnh quan truyền thống của nông thôn Việt Nam; phát triển các mô hình thôn, xóm sáng, xanh sạch đẹp, an toàn, khu dân cư kiểu mẫu</t>
  </si>
  <si>
    <t>Nội dung 07: Chi thực hiện chương trình tăng cường bảo vệ môi trường, an toàn thực phẩm và cấp nước sạch nông thôn trong xây dựng nông thôn mới</t>
  </si>
  <si>
    <t>Thôn Tà Vinh xã Sơn Màu</t>
  </si>
  <si>
    <t>Tổng cộng</t>
  </si>
  <si>
    <t>Nội dung</t>
  </si>
  <si>
    <t>Địa điểm</t>
  </si>
  <si>
    <t>Kế hoạch</t>
  </si>
  <si>
    <t>Ghi chú</t>
  </si>
  <si>
    <t>Dân dụng, cấp IV</t>
  </si>
  <si>
    <t>Giao thông, cấp IV</t>
  </si>
  <si>
    <t>Hạ tầng KT, cấp IV</t>
  </si>
  <si>
    <t>Hạ tầng KT, Cấp IV</t>
  </si>
  <si>
    <t>Đường điện thắp sáng KDC I Nam</t>
  </si>
  <si>
    <t>(Kèm theo Thông báo số 32/TB-UBND ngày 29/5/2024 của Chủ tịch UBND xã Sơn Màu)</t>
  </si>
  <si>
    <t>Thời gian thực hiện</t>
  </si>
  <si>
    <t>Địa điểm thực hiện</t>
  </si>
  <si>
    <t>Khoảng 1000m2</t>
  </si>
  <si>
    <t>Xã Sơn Dung</t>
  </si>
  <si>
    <t>Đăk Trên</t>
  </si>
  <si>
    <t>Xã Sơn Mùa</t>
  </si>
  <si>
    <t>Tan Via</t>
  </si>
  <si>
    <t>Đắk Trên</t>
  </si>
  <si>
    <t xml:space="preserve">Nước sinh hoạt KDC Tu Ka Nhỗ </t>
  </si>
  <si>
    <t>25 (m³/ngày đêm)</t>
  </si>
  <si>
    <t>ĐVT: Triệu đồng</t>
  </si>
  <si>
    <t>Quy mô đầu tư</t>
  </si>
  <si>
    <t>Tổng số</t>
  </si>
  <si>
    <t>TỔNG CỘNG:</t>
  </si>
  <si>
    <t>Trường PT DTBTTH &amp;THCS Sơn Dung (điểm chính)</t>
  </si>
  <si>
    <t>Công trình thủy lợi Đăk Xút (đầu tư mới)</t>
  </si>
  <si>
    <t>Đập+ tuyến ống dẫn nước</t>
  </si>
  <si>
    <t>Đường điện 0,4kv kết hợp chiếu sáng vào xóm ông Nhú- KDC Tan Via</t>
  </si>
  <si>
    <t>200m</t>
  </si>
  <si>
    <t>Đường điện 0,4kv vào xóm ông Du- KDC Ta Gân</t>
  </si>
  <si>
    <t xml:space="preserve">Xây dựng mới tuyến đường dây hạ thế 0,4kV </t>
  </si>
  <si>
    <t>2024-2025</t>
  </si>
  <si>
    <t>Gò Lã</t>
  </si>
  <si>
    <t>Đăk Lang</t>
  </si>
  <si>
    <t>Ngân sách
 Tỉnh</t>
  </si>
  <si>
    <t>Huy Măng</t>
  </si>
  <si>
    <t>Sân bóng chuyền thôn Gò Lã</t>
  </si>
  <si>
    <t>700m2</t>
  </si>
  <si>
    <t>Thôn Gò Lã</t>
  </si>
  <si>
    <t>Sân bóng chuyền thôn Huy Măng</t>
  </si>
  <si>
    <t>800m2</t>
  </si>
  <si>
    <t>Đường điện 0,4kv kết hợp chiếu sáng nhà ông Minh- Nhà ông Nhiếu</t>
  </si>
  <si>
    <t>300m</t>
  </si>
  <si>
    <t>Xây mới sân vận động  xã Sơn Mùa</t>
  </si>
  <si>
    <t>Khoảng 14000m2</t>
  </si>
  <si>
    <t>xã Sơn Mùa</t>
  </si>
  <si>
    <t>Xây mới khu sinh hoạt, hoạt động văn hóa thể dục thể thao thôn Nước Min</t>
  </si>
  <si>
    <t>Khoảng 7000m2</t>
  </si>
  <si>
    <t>Nâng cấp Đập Thủy lợi Nước Lát 2</t>
  </si>
  <si>
    <t>Khu hoạt động văn hóa thể dục thể thao thôn Tu La</t>
  </si>
  <si>
    <t>Đảm bảo công suất tưới cho 12,1ha ruộng lúa nước</t>
  </si>
  <si>
    <t>Nâng cấp hệ thống nước trung tâm huyện</t>
  </si>
  <si>
    <t>Cung cấp nước sinh hoạt cho 60 hộ dân</t>
  </si>
  <si>
    <t xml:space="preserve">Nâng cấp đường điện qua KDC Ra Ne, thôn Huy Ra Long </t>
  </si>
  <si>
    <t>Chiều dài khoảng 500m</t>
  </si>
  <si>
    <t>Khu sinh hoạt, hoạt động văn hóa thể dục thể thôn Huy Ra Long</t>
  </si>
  <si>
    <t>Khoảng 1000m3</t>
  </si>
  <si>
    <t>Tên danh mục</t>
  </si>
  <si>
    <t>Dự kiến NS huyện, xã và vốn khác</t>
  </si>
  <si>
    <t>Ghi chú: Đối với nguồn đối ứng ngân sách huyện, xã và vốn khác phân bổ sau khi có vốn.</t>
  </si>
  <si>
    <t>Phụ lục</t>
  </si>
  <si>
    <t>THỰC HIỆN CHƯƠNG TRÌNH MỤC TIÊU QUỐC GIA XÂY DỰNG NÔNG THÔN MỚI</t>
  </si>
  <si>
    <t>Đầu mối giao kế hoạch</t>
  </si>
  <si>
    <t>BQL Dự án ĐTXD&amp;PTQĐ huyện</t>
  </si>
  <si>
    <t>UBND xã Sơn Dung</t>
  </si>
  <si>
    <t>UBND xã Sơn Mùa</t>
  </si>
  <si>
    <t>Dự kiến kế hoạch vốn năm 2025</t>
  </si>
  <si>
    <t>Kế hoạch vốn năm 2024 đã bố trí</t>
  </si>
  <si>
    <r>
      <t xml:space="preserve">DỰ KIẾN KẾ HOẠCH ĐẦU TƯ CÔNG NĂM 2025 NGUỒN VỐN NGÂN SÁCH TỈNH 
</t>
    </r>
    <r>
      <rPr>
        <i/>
        <sz val="14"/>
        <rFont val="Times New Roman"/>
        <family val="1"/>
      </rPr>
      <t xml:space="preserve"> </t>
    </r>
  </si>
  <si>
    <t>Kế hoạch vốn trung hạn giai đoạn 2021-2025</t>
  </si>
  <si>
    <t>1</t>
  </si>
  <si>
    <t>2</t>
  </si>
  <si>
    <t>3</t>
  </si>
  <si>
    <t>4</t>
  </si>
  <si>
    <t>5</t>
  </si>
  <si>
    <t>6</t>
  </si>
  <si>
    <t>7</t>
  </si>
  <si>
    <t>Mở rộng thêm diện tích trường THCS (đầu tư các hạng mục hạ tầng kỹ thuật); Xây dựng 8 phòng học; Nhà ăn bán trú cho học sinh; Nhà ở bán trú cho học sinh; Sân thể dục, thể thao Mi Ni và một số hạng mục phụ trợ khác…</t>
  </si>
  <si>
    <t>01</t>
  </si>
  <si>
    <t>02</t>
  </si>
  <si>
    <t>03</t>
  </si>
  <si>
    <t>04</t>
  </si>
  <si>
    <t>05</t>
  </si>
  <si>
    <t>06</t>
  </si>
  <si>
    <t>07</t>
  </si>
  <si>
    <t>08</t>
  </si>
  <si>
    <t>Phân khai chi tiết</t>
  </si>
  <si>
    <t>Kế hoạch vốn còn lại phân khai sau</t>
  </si>
  <si>
    <t>(Kèm theo Tờ trình số  74/TTr-UBND ngày  29 /11/2024 của UBND huyện Sơn Tây)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</si>
</sst>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\ _₫_-;\-* #,##0.0\ _₫_-;_-* &quot;-&quot;??\ _₫_-;_-@_-"/>
    <numFmt numFmtId="168" formatCode="_(* #,##0.0_);_(* \(#,##0.0\);_(* &quot;-&quot;??.0_);_(@_)"/>
    <numFmt numFmtId="169" formatCode="_(* #,##0.0_);_(* \(#,##0.0\);_(* &quot;-&quot;??_);_(@_)"/>
    <numFmt numFmtId="170" formatCode="_-* #,##0.0\ _₫_-;\-* #,##0.0\ _₫_-;_-* &quot;-&quot;?\ _₫_-;_-@_-"/>
    <numFmt numFmtId="171" formatCode="#,##0;[Red]#,##0"/>
    <numFmt numFmtId="172" formatCode="#,##0.0"/>
    <numFmt numFmtId="173" formatCode="_-* #,##0\ _₫_-;\-* #,##0\ _₫_-;_-* &quot;-&quot;??\ _₫_-;_-@_-"/>
  </numFmts>
  <fonts count="20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8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left" vertical="center"/>
    </xf>
    <xf numFmtId="166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left" vertical="center" wrapText="1"/>
    </xf>
    <xf numFmtId="169" fontId="6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left" vertical="center" wrapText="1"/>
    </xf>
    <xf numFmtId="168" fontId="3" fillId="2" borderId="1" xfId="0" applyNumberFormat="1" applyFont="1" applyFill="1" applyBorder="1" applyAlignment="1">
      <alignment horizontal="left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70" fontId="1" fillId="0" borderId="0" xfId="0" applyNumberFormat="1" applyFont="1" applyAlignment="1">
      <alignment horizontal="center" vertical="center"/>
    </xf>
    <xf numFmtId="169" fontId="3" fillId="0" borderId="1" xfId="0" applyNumberFormat="1" applyFont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9" fontId="3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17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72" fontId="12" fillId="0" borderId="0" xfId="1" applyNumberFormat="1" applyFont="1" applyFill="1" applyAlignment="1">
      <alignment horizontal="center"/>
    </xf>
    <xf numFmtId="172" fontId="12" fillId="0" borderId="0" xfId="0" applyNumberFormat="1" applyFont="1" applyAlignment="1">
      <alignment horizontal="center"/>
    </xf>
    <xf numFmtId="0" fontId="14" fillId="0" borderId="0" xfId="0" applyFont="1"/>
    <xf numFmtId="172" fontId="12" fillId="0" borderId="0" xfId="0" applyNumberFormat="1" applyFont="1"/>
    <xf numFmtId="17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" fontId="12" fillId="0" borderId="1" xfId="0" quotePrefix="1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right" vertical="center"/>
    </xf>
    <xf numFmtId="171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2" fillId="0" borderId="14" xfId="0" quotePrefix="1" applyFont="1" applyBorder="1" applyAlignment="1">
      <alignment horizontal="center" vertical="center" wrapText="1"/>
    </xf>
    <xf numFmtId="0" fontId="13" fillId="0" borderId="14" xfId="0" quotePrefix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2" fillId="0" borderId="15" xfId="0" applyFont="1" applyBorder="1"/>
    <xf numFmtId="166" fontId="12" fillId="0" borderId="1" xfId="1" applyNumberFormat="1" applyFont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 vertical="center"/>
    </xf>
    <xf numFmtId="166" fontId="12" fillId="0" borderId="6" xfId="1" applyNumberFormat="1" applyFont="1" applyFill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3" fontId="13" fillId="0" borderId="24" xfId="0" applyNumberFormat="1" applyFont="1" applyFill="1" applyBorder="1" applyAlignment="1">
      <alignment horizontal="right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6" xfId="1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173" fontId="12" fillId="0" borderId="1" xfId="1" applyNumberFormat="1" applyFont="1" applyBorder="1" applyAlignment="1">
      <alignment horizontal="right" vertical="center" wrapText="1"/>
    </xf>
    <xf numFmtId="173" fontId="12" fillId="0" borderId="1" xfId="1" applyNumberFormat="1" applyFont="1" applyFill="1" applyBorder="1" applyAlignment="1">
      <alignment horizontal="right" vertical="center" wrapText="1"/>
    </xf>
    <xf numFmtId="173" fontId="12" fillId="0" borderId="1" xfId="1" applyNumberFormat="1" applyFont="1" applyFill="1" applyBorder="1" applyAlignment="1">
      <alignment horizontal="right" vertical="center"/>
    </xf>
    <xf numFmtId="173" fontId="13" fillId="0" borderId="1" xfId="1" applyNumberFormat="1" applyFont="1" applyFill="1" applyBorder="1" applyAlignment="1">
      <alignment horizontal="right" vertical="center" wrapText="1"/>
    </xf>
    <xf numFmtId="173" fontId="13" fillId="0" borderId="1" xfId="1" applyNumberFormat="1" applyFont="1" applyBorder="1" applyAlignment="1">
      <alignment horizontal="right" vertical="center" wrapText="1"/>
    </xf>
    <xf numFmtId="173" fontId="13" fillId="0" borderId="17" xfId="1" applyNumberFormat="1" applyFont="1" applyFill="1" applyBorder="1" applyAlignment="1">
      <alignment horizontal="right" vertical="center" wrapText="1"/>
    </xf>
    <xf numFmtId="173" fontId="12" fillId="0" borderId="1" xfId="1" applyNumberFormat="1" applyFont="1" applyBorder="1" applyAlignment="1">
      <alignment horizontal="right" vertical="center"/>
    </xf>
    <xf numFmtId="173" fontId="0" fillId="0" borderId="0" xfId="1" applyNumberFormat="1" applyFont="1"/>
    <xf numFmtId="0" fontId="13" fillId="0" borderId="1" xfId="0" applyFont="1" applyFill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73" fontId="13" fillId="0" borderId="1" xfId="1" applyNumberFormat="1" applyFont="1" applyFill="1" applyBorder="1" applyAlignment="1">
      <alignment horizontal="right" vertical="center"/>
    </xf>
    <xf numFmtId="166" fontId="13" fillId="0" borderId="6" xfId="0" applyNumberFormat="1" applyFont="1" applyBorder="1" applyAlignment="1">
      <alignment horizontal="center" vertical="center" wrapText="1"/>
    </xf>
    <xf numFmtId="0" fontId="19" fillId="0" borderId="0" xfId="0" applyFont="1"/>
    <xf numFmtId="173" fontId="0" fillId="0" borderId="0" xfId="0" applyNumberFormat="1"/>
    <xf numFmtId="166" fontId="1" fillId="2" borderId="6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10 10 2" xfId="3" xr:uid="{00000000-0005-0000-0000-000001000000}"/>
    <cellStyle name="Normal" xfId="0" builtinId="0"/>
    <cellStyle name="Normal 10 2" xfId="2" xr:uid="{00000000-0005-0000-0000-000003000000}"/>
    <cellStyle name="Normal 2_PHU LỤC HUONG DAN THUC HIEN 2015 (24-12)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28</xdr:row>
      <xdr:rowOff>0</xdr:rowOff>
    </xdr:from>
    <xdr:ext cx="0" cy="763361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021EF13-1D9D-41A8-BAD8-6560E41D3216}"/>
            </a:ext>
          </a:extLst>
        </xdr:cNvPr>
        <xdr:cNvSpPr txBox="1">
          <a:spLocks noChangeArrowheads="1"/>
        </xdr:cNvSpPr>
      </xdr:nvSpPr>
      <xdr:spPr bwMode="auto">
        <a:xfrm>
          <a:off x="1609725" y="1360170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28</xdr:row>
      <xdr:rowOff>0</xdr:rowOff>
    </xdr:from>
    <xdr:ext cx="0" cy="763361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696A9C8-0AAB-4153-97AD-A995AA28A9BD}"/>
            </a:ext>
          </a:extLst>
        </xdr:cNvPr>
        <xdr:cNvSpPr txBox="1">
          <a:spLocks noChangeArrowheads="1"/>
        </xdr:cNvSpPr>
      </xdr:nvSpPr>
      <xdr:spPr bwMode="auto">
        <a:xfrm>
          <a:off x="1609725" y="1360170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28</xdr:row>
      <xdr:rowOff>0</xdr:rowOff>
    </xdr:from>
    <xdr:ext cx="0" cy="763361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79452B0-22A9-40A6-8A1A-22A09851C439}"/>
            </a:ext>
          </a:extLst>
        </xdr:cNvPr>
        <xdr:cNvSpPr txBox="1">
          <a:spLocks noChangeArrowheads="1"/>
        </xdr:cNvSpPr>
      </xdr:nvSpPr>
      <xdr:spPr bwMode="auto">
        <a:xfrm>
          <a:off x="1609725" y="1360170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28</xdr:row>
      <xdr:rowOff>0</xdr:rowOff>
    </xdr:from>
    <xdr:ext cx="0" cy="59361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BB43DD2-FD38-4D26-AF73-DBA8A83FCD8D}"/>
            </a:ext>
          </a:extLst>
        </xdr:cNvPr>
        <xdr:cNvSpPr txBox="1">
          <a:spLocks noChangeArrowheads="1"/>
        </xdr:cNvSpPr>
      </xdr:nvSpPr>
      <xdr:spPr bwMode="auto">
        <a:xfrm>
          <a:off x="1609725" y="13601700"/>
          <a:ext cx="0" cy="59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28</xdr:row>
      <xdr:rowOff>0</xdr:rowOff>
    </xdr:from>
    <xdr:ext cx="0" cy="60211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7ACF1ED-8062-4551-8A77-218FD8FDC8A8}"/>
            </a:ext>
          </a:extLst>
        </xdr:cNvPr>
        <xdr:cNvSpPr txBox="1">
          <a:spLocks noChangeArrowheads="1"/>
        </xdr:cNvSpPr>
      </xdr:nvSpPr>
      <xdr:spPr bwMode="auto">
        <a:xfrm>
          <a:off x="1609725" y="1360170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A19"/>
  <sheetViews>
    <sheetView zoomScale="72" zoomScaleNormal="72" workbookViewId="0">
      <selection activeCell="K32" sqref="K32"/>
    </sheetView>
  </sheetViews>
  <sheetFormatPr defaultColWidth="9" defaultRowHeight="15.75"/>
  <cols>
    <col min="1" max="1" width="7.28515625" style="3" customWidth="1"/>
    <col min="2" max="2" width="37" style="4" customWidth="1"/>
    <col min="3" max="3" width="11.5703125" style="3" customWidth="1"/>
    <col min="4" max="4" width="13.7109375" style="3" customWidth="1"/>
    <col min="5" max="5" width="10.85546875" style="3" customWidth="1"/>
    <col min="6" max="6" width="11.42578125" style="3" customWidth="1"/>
    <col min="7" max="7" width="12.5703125" style="5" customWidth="1"/>
    <col min="8" max="8" width="12.7109375" style="5" customWidth="1"/>
    <col min="9" max="9" width="12.28515625" style="5" customWidth="1"/>
    <col min="10" max="11" width="12.140625" style="5" customWidth="1"/>
    <col min="12" max="12" width="12.28515625" style="5" customWidth="1"/>
    <col min="13" max="16379" width="9" style="3"/>
    <col min="16382" max="16384" width="9" style="3"/>
  </cols>
  <sheetData>
    <row r="2" spans="1:17" s="3" customFormat="1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7" s="3" customFormat="1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7" s="3" customFormat="1">
      <c r="A4" s="127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7" s="3" customFormat="1">
      <c r="A5" s="6"/>
      <c r="B5" s="7"/>
      <c r="C5" s="8"/>
      <c r="D5" s="8"/>
      <c r="E5" s="6"/>
      <c r="F5" s="8"/>
      <c r="G5" s="8"/>
      <c r="H5" s="8"/>
      <c r="I5" s="8"/>
      <c r="J5" s="8"/>
      <c r="K5" s="8"/>
      <c r="L5" s="8"/>
    </row>
    <row r="6" spans="1:17" s="1" customFormat="1" ht="12" customHeight="1">
      <c r="A6" s="118" t="s">
        <v>3</v>
      </c>
      <c r="B6" s="118" t="s">
        <v>4</v>
      </c>
      <c r="C6" s="118" t="s">
        <v>5</v>
      </c>
      <c r="D6" s="118" t="s">
        <v>6</v>
      </c>
      <c r="E6" s="118" t="s">
        <v>7</v>
      </c>
      <c r="F6" s="121" t="s">
        <v>8</v>
      </c>
      <c r="G6" s="122"/>
      <c r="H6" s="122"/>
      <c r="I6" s="122"/>
      <c r="J6" s="122"/>
      <c r="K6" s="123"/>
      <c r="L6" s="118" t="s">
        <v>9</v>
      </c>
    </row>
    <row r="7" spans="1:17" s="1" customFormat="1" ht="9" customHeight="1">
      <c r="A7" s="118"/>
      <c r="B7" s="118"/>
      <c r="C7" s="118"/>
      <c r="D7" s="118"/>
      <c r="E7" s="118"/>
      <c r="F7" s="124"/>
      <c r="G7" s="125"/>
      <c r="H7" s="125"/>
      <c r="I7" s="125"/>
      <c r="J7" s="125"/>
      <c r="K7" s="126"/>
      <c r="L7" s="119"/>
    </row>
    <row r="8" spans="1:17" s="1" customFormat="1" ht="12.75" customHeight="1">
      <c r="A8" s="118"/>
      <c r="B8" s="118"/>
      <c r="C8" s="118"/>
      <c r="D8" s="118"/>
      <c r="E8" s="118"/>
      <c r="F8" s="118" t="s">
        <v>10</v>
      </c>
      <c r="G8" s="115" t="s">
        <v>11</v>
      </c>
      <c r="H8" s="116"/>
      <c r="I8" s="116"/>
      <c r="J8" s="116"/>
      <c r="K8" s="117"/>
      <c r="L8" s="119"/>
    </row>
    <row r="9" spans="1:17" s="1" customFormat="1" ht="15.75" customHeight="1">
      <c r="A9" s="118"/>
      <c r="B9" s="118"/>
      <c r="C9" s="118"/>
      <c r="D9" s="118"/>
      <c r="E9" s="118"/>
      <c r="F9" s="118"/>
      <c r="G9" s="120" t="s">
        <v>12</v>
      </c>
      <c r="H9" s="115" t="s">
        <v>13</v>
      </c>
      <c r="I9" s="116"/>
      <c r="J9" s="116"/>
      <c r="K9" s="117"/>
      <c r="L9" s="119"/>
    </row>
    <row r="10" spans="1:17" s="1" customFormat="1" ht="15.75" customHeight="1">
      <c r="A10" s="118"/>
      <c r="B10" s="118"/>
      <c r="C10" s="118"/>
      <c r="D10" s="118"/>
      <c r="E10" s="118"/>
      <c r="F10" s="118"/>
      <c r="G10" s="120"/>
      <c r="H10" s="120" t="s">
        <v>14</v>
      </c>
      <c r="I10" s="120" t="s">
        <v>15</v>
      </c>
      <c r="J10" s="115" t="s">
        <v>16</v>
      </c>
      <c r="K10" s="117"/>
      <c r="L10" s="119"/>
    </row>
    <row r="11" spans="1:17" s="1" customFormat="1" ht="72" customHeight="1">
      <c r="A11" s="118"/>
      <c r="B11" s="118"/>
      <c r="C11" s="118"/>
      <c r="D11" s="118"/>
      <c r="E11" s="118"/>
      <c r="F11" s="118"/>
      <c r="G11" s="120"/>
      <c r="H11" s="120"/>
      <c r="I11" s="120"/>
      <c r="J11" s="10" t="s">
        <v>17</v>
      </c>
      <c r="K11" s="10" t="s">
        <v>18</v>
      </c>
      <c r="L11" s="119"/>
    </row>
    <row r="12" spans="1:17" s="2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2" t="s">
        <v>19</v>
      </c>
      <c r="H12" s="12">
        <v>8</v>
      </c>
      <c r="I12" s="12" t="s">
        <v>20</v>
      </c>
      <c r="J12" s="12">
        <v>10</v>
      </c>
      <c r="K12" s="12">
        <v>11</v>
      </c>
      <c r="L12" s="12">
        <v>13</v>
      </c>
    </row>
    <row r="13" spans="1:17" s="2" customFormat="1" ht="24.95" customHeight="1">
      <c r="A13" s="11"/>
      <c r="B13" s="9" t="s">
        <v>21</v>
      </c>
      <c r="C13" s="11"/>
      <c r="D13" s="11"/>
      <c r="E13" s="11"/>
      <c r="F13" s="11"/>
      <c r="G13" s="13">
        <f>G14+G16</f>
        <v>865</v>
      </c>
      <c r="H13" s="13">
        <f>H14+H16</f>
        <v>752</v>
      </c>
      <c r="I13" s="13">
        <f>I14+I16</f>
        <v>113</v>
      </c>
      <c r="J13" s="13">
        <f>J14+J16</f>
        <v>75</v>
      </c>
      <c r="K13" s="13">
        <f>K14+K16</f>
        <v>38</v>
      </c>
      <c r="L13" s="12"/>
    </row>
    <row r="14" spans="1:17" s="1" customFormat="1" ht="31.5">
      <c r="A14" s="9" t="s">
        <v>22</v>
      </c>
      <c r="B14" s="14" t="s">
        <v>23</v>
      </c>
      <c r="C14" s="9"/>
      <c r="D14" s="9"/>
      <c r="E14" s="9"/>
      <c r="F14" s="9"/>
      <c r="G14" s="15">
        <f>G15</f>
        <v>529</v>
      </c>
      <c r="H14" s="15">
        <f>H15</f>
        <v>460</v>
      </c>
      <c r="I14" s="15">
        <f>I15</f>
        <v>69</v>
      </c>
      <c r="J14" s="15">
        <f>J15</f>
        <v>46</v>
      </c>
      <c r="K14" s="15">
        <f>K15</f>
        <v>23</v>
      </c>
      <c r="L14" s="10"/>
    </row>
    <row r="15" spans="1:17" s="1" customFormat="1" ht="31.5">
      <c r="A15" s="16">
        <v>1</v>
      </c>
      <c r="B15" s="17" t="s">
        <v>29</v>
      </c>
      <c r="C15" s="18"/>
      <c r="D15" s="18" t="s">
        <v>28</v>
      </c>
      <c r="E15" s="19">
        <v>2023</v>
      </c>
      <c r="F15" s="16"/>
      <c r="G15" s="20">
        <f>H15+I15</f>
        <v>529</v>
      </c>
      <c r="H15" s="21">
        <v>460</v>
      </c>
      <c r="I15" s="28">
        <f>J15+K15</f>
        <v>69</v>
      </c>
      <c r="J15" s="28">
        <v>46</v>
      </c>
      <c r="K15" s="28">
        <f>H15*5%</f>
        <v>23</v>
      </c>
      <c r="L15" s="29"/>
      <c r="O15" s="1">
        <v>506</v>
      </c>
      <c r="P15" s="1">
        <v>26.7</v>
      </c>
      <c r="Q15" s="32">
        <f>K15+P15</f>
        <v>49.7</v>
      </c>
    </row>
    <row r="16" spans="1:17" s="1" customFormat="1" ht="47.25">
      <c r="A16" s="9" t="s">
        <v>24</v>
      </c>
      <c r="B16" s="22" t="s">
        <v>25</v>
      </c>
      <c r="C16" s="23"/>
      <c r="D16" s="18"/>
      <c r="E16" s="24"/>
      <c r="F16" s="9"/>
      <c r="G16" s="25">
        <f>SUM(G17:G17)</f>
        <v>336</v>
      </c>
      <c r="H16" s="25">
        <f>SUM(H17:H17)</f>
        <v>292</v>
      </c>
      <c r="I16" s="25">
        <f>SUM(I17:I17)</f>
        <v>44</v>
      </c>
      <c r="J16" s="25">
        <f>SUM(J17:J17)</f>
        <v>29</v>
      </c>
      <c r="K16" s="25">
        <f>SUM(K17:K17)</f>
        <v>15</v>
      </c>
      <c r="L16" s="10"/>
    </row>
    <row r="17" spans="1:12" s="2" customFormat="1" ht="47.25" customHeight="1">
      <c r="A17" s="16">
        <v>1</v>
      </c>
      <c r="B17" s="17" t="s">
        <v>27</v>
      </c>
      <c r="C17" s="11"/>
      <c r="D17" s="18" t="s">
        <v>26</v>
      </c>
      <c r="E17" s="16">
        <v>2023</v>
      </c>
      <c r="F17" s="16"/>
      <c r="G17" s="26">
        <f>H17+I17</f>
        <v>336</v>
      </c>
      <c r="H17" s="27">
        <v>292</v>
      </c>
      <c r="I17" s="27">
        <f>J17+K17</f>
        <v>44</v>
      </c>
      <c r="J17" s="30">
        <v>29</v>
      </c>
      <c r="K17" s="26">
        <v>15</v>
      </c>
      <c r="L17" s="31"/>
    </row>
    <row r="19" spans="1:12" s="3" customFormat="1">
      <c r="B19" s="4"/>
      <c r="G19" s="5"/>
      <c r="H19" s="5"/>
      <c r="I19" s="5"/>
      <c r="J19" s="5"/>
      <c r="K19" s="5"/>
      <c r="L19" s="5"/>
    </row>
  </sheetData>
  <mergeCells count="17">
    <mergeCell ref="A2:L2"/>
    <mergeCell ref="A3:L3"/>
    <mergeCell ref="A4:L4"/>
    <mergeCell ref="G8:K8"/>
    <mergeCell ref="H9:K9"/>
    <mergeCell ref="L6:L11"/>
    <mergeCell ref="J10:K10"/>
    <mergeCell ref="A6:A11"/>
    <mergeCell ref="B6:B11"/>
    <mergeCell ref="C6:C11"/>
    <mergeCell ref="D6:D11"/>
    <mergeCell ref="E6:E11"/>
    <mergeCell ref="F8:F11"/>
    <mergeCell ref="G9:G11"/>
    <mergeCell ref="H10:H11"/>
    <mergeCell ref="I10:I11"/>
    <mergeCell ref="F6:K7"/>
  </mergeCells>
  <printOptions horizontalCentered="1"/>
  <pageMargins left="0" right="0" top="0.39370078740157483" bottom="0.43307086614173229" header="0.31496062992125984" footer="0.19685039370078741"/>
  <pageSetup paperSize="9" scale="85" orientation="landscape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B20"/>
  <sheetViews>
    <sheetView workbookViewId="0">
      <selection activeCell="K17" sqref="K17"/>
    </sheetView>
  </sheetViews>
  <sheetFormatPr defaultColWidth="9" defaultRowHeight="15.75"/>
  <cols>
    <col min="1" max="1" width="7.28515625" style="3" customWidth="1"/>
    <col min="2" max="2" width="37" style="4" customWidth="1"/>
    <col min="3" max="3" width="11.5703125" style="3" customWidth="1"/>
    <col min="4" max="4" width="13.7109375" style="3" customWidth="1"/>
    <col min="5" max="5" width="10.85546875" style="3" customWidth="1"/>
    <col min="6" max="6" width="11.42578125" style="3" customWidth="1"/>
    <col min="7" max="7" width="12.5703125" style="5" customWidth="1"/>
    <col min="8" max="8" width="12.7109375" style="5" customWidth="1"/>
    <col min="9" max="9" width="12.28515625" style="5" customWidth="1"/>
    <col min="10" max="12" width="12.140625" style="5" customWidth="1"/>
    <col min="13" max="13" width="12.28515625" style="5" customWidth="1"/>
    <col min="14" max="16380" width="9" style="3"/>
    <col min="16383" max="16384" width="9" style="3"/>
  </cols>
  <sheetData>
    <row r="2" spans="1:18 16381:1638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XFA2" s="3"/>
      <c r="XFB2" s="3"/>
    </row>
    <row r="3" spans="1:18 16381:16382">
      <c r="A3" s="128" t="s">
        <v>30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XFA3" s="3"/>
      <c r="XFB3" s="3"/>
    </row>
    <row r="4" spans="1:18 16381:16382">
      <c r="A4" s="127" t="s">
        <v>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XFA4" s="3"/>
      <c r="XFB4" s="3"/>
    </row>
    <row r="5" spans="1:18 16381:16382">
      <c r="A5" s="6"/>
      <c r="B5" s="7"/>
      <c r="C5" s="8"/>
      <c r="D5" s="8"/>
      <c r="E5" s="6"/>
      <c r="F5" s="8"/>
      <c r="G5" s="8"/>
      <c r="H5" s="8"/>
      <c r="I5" s="8"/>
      <c r="J5" s="8"/>
      <c r="K5" s="8"/>
      <c r="L5" s="8"/>
      <c r="M5" s="8"/>
      <c r="XFA5" s="3"/>
      <c r="XFB5" s="3"/>
    </row>
    <row r="6" spans="1:18 16381:16382" s="1" customFormat="1" ht="12" customHeight="1">
      <c r="A6" s="118" t="s">
        <v>3</v>
      </c>
      <c r="B6" s="118" t="s">
        <v>4</v>
      </c>
      <c r="C6" s="118" t="s">
        <v>5</v>
      </c>
      <c r="D6" s="118" t="s">
        <v>6</v>
      </c>
      <c r="E6" s="118" t="s">
        <v>7</v>
      </c>
      <c r="F6" s="118" t="s">
        <v>8</v>
      </c>
      <c r="G6" s="118"/>
      <c r="H6" s="118"/>
      <c r="I6" s="118"/>
      <c r="J6" s="118"/>
      <c r="K6" s="118"/>
      <c r="L6" s="9"/>
      <c r="M6" s="118" t="s">
        <v>9</v>
      </c>
    </row>
    <row r="7" spans="1:18 16381:16382" s="1" customFormat="1" ht="9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9"/>
      <c r="M7" s="119"/>
    </row>
    <row r="8" spans="1:18 16381:16382" s="1" customFormat="1" ht="12.75" customHeight="1">
      <c r="A8" s="118"/>
      <c r="B8" s="118"/>
      <c r="C8" s="118"/>
      <c r="D8" s="118"/>
      <c r="E8" s="118"/>
      <c r="F8" s="118" t="s">
        <v>10</v>
      </c>
      <c r="G8" s="120" t="s">
        <v>11</v>
      </c>
      <c r="H8" s="120"/>
      <c r="I8" s="120"/>
      <c r="J8" s="120"/>
      <c r="K8" s="120"/>
      <c r="L8" s="10"/>
      <c r="M8" s="119"/>
    </row>
    <row r="9" spans="1:18 16381:16382" s="1" customFormat="1" ht="15.75" customHeight="1">
      <c r="A9" s="118"/>
      <c r="B9" s="118"/>
      <c r="C9" s="118"/>
      <c r="D9" s="118"/>
      <c r="E9" s="118"/>
      <c r="F9" s="118"/>
      <c r="G9" s="120" t="s">
        <v>12</v>
      </c>
      <c r="H9" s="120" t="s">
        <v>13</v>
      </c>
      <c r="I9" s="120"/>
      <c r="J9" s="120"/>
      <c r="K9" s="120"/>
      <c r="L9" s="10"/>
      <c r="M9" s="119"/>
    </row>
    <row r="10" spans="1:18 16381:16382" s="1" customFormat="1" ht="15.75" customHeight="1">
      <c r="A10" s="118"/>
      <c r="B10" s="118"/>
      <c r="C10" s="118"/>
      <c r="D10" s="118"/>
      <c r="E10" s="118"/>
      <c r="F10" s="118"/>
      <c r="G10" s="120"/>
      <c r="H10" s="120" t="s">
        <v>14</v>
      </c>
      <c r="I10" s="120" t="s">
        <v>15</v>
      </c>
      <c r="J10" s="120" t="s">
        <v>16</v>
      </c>
      <c r="K10" s="120"/>
      <c r="L10" s="10"/>
      <c r="M10" s="119"/>
    </row>
    <row r="11" spans="1:18 16381:16382" s="1" customFormat="1" ht="72" customHeight="1">
      <c r="A11" s="118"/>
      <c r="B11" s="118"/>
      <c r="C11" s="118"/>
      <c r="D11" s="118"/>
      <c r="E11" s="118"/>
      <c r="F11" s="118"/>
      <c r="G11" s="120"/>
      <c r="H11" s="120"/>
      <c r="I11" s="120"/>
      <c r="J11" s="10" t="s">
        <v>17</v>
      </c>
      <c r="K11" s="10" t="s">
        <v>41</v>
      </c>
      <c r="L11" s="10" t="s">
        <v>42</v>
      </c>
      <c r="M11" s="119"/>
    </row>
    <row r="12" spans="1:18 16381:16382" s="42" customFormat="1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 t="s">
        <v>19</v>
      </c>
      <c r="H12" s="41">
        <v>8</v>
      </c>
      <c r="I12" s="41" t="s">
        <v>20</v>
      </c>
      <c r="J12" s="41">
        <v>10</v>
      </c>
      <c r="K12" s="41">
        <v>11</v>
      </c>
      <c r="L12" s="41"/>
      <c r="M12" s="41">
        <v>13</v>
      </c>
    </row>
    <row r="13" spans="1:18 16381:16382" s="2" customFormat="1" ht="24.95" customHeight="1">
      <c r="A13" s="11"/>
      <c r="B13" s="9" t="s">
        <v>21</v>
      </c>
      <c r="C13" s="11"/>
      <c r="D13" s="11"/>
      <c r="E13" s="11"/>
      <c r="F13" s="11"/>
      <c r="G13" s="13"/>
      <c r="H13" s="13"/>
      <c r="I13" s="13"/>
      <c r="J13" s="13"/>
      <c r="K13" s="13"/>
      <c r="L13" s="13"/>
      <c r="M13" s="12"/>
    </row>
    <row r="14" spans="1:18 16381:16382" s="1" customFormat="1" ht="47.25">
      <c r="A14" s="9" t="s">
        <v>22</v>
      </c>
      <c r="B14" s="22" t="s">
        <v>25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0"/>
    </row>
    <row r="15" spans="1:18 16381:16382" s="1" customFormat="1" ht="47.25">
      <c r="A15" s="16">
        <v>1</v>
      </c>
      <c r="B15" s="36" t="s">
        <v>32</v>
      </c>
      <c r="C15" s="18"/>
      <c r="D15" s="18" t="s">
        <v>33</v>
      </c>
      <c r="E15" s="19">
        <v>2024</v>
      </c>
      <c r="F15" s="16"/>
      <c r="G15" s="33">
        <f>H15+I15</f>
        <v>407</v>
      </c>
      <c r="H15" s="21">
        <v>355</v>
      </c>
      <c r="I15" s="28">
        <f>J15+K15</f>
        <v>52</v>
      </c>
      <c r="J15" s="28">
        <v>35</v>
      </c>
      <c r="K15" s="28">
        <v>17</v>
      </c>
      <c r="L15" s="28"/>
      <c r="M15" s="28"/>
      <c r="R15" s="32"/>
    </row>
    <row r="16" spans="1:18 16381:16382" s="1" customFormat="1" ht="31.5">
      <c r="A16" s="9" t="s">
        <v>24</v>
      </c>
      <c r="B16" s="37" t="s">
        <v>34</v>
      </c>
      <c r="C16" s="23"/>
      <c r="D16" s="18"/>
      <c r="E16" s="24"/>
      <c r="F16" s="9"/>
      <c r="G16" s="34"/>
      <c r="H16" s="34"/>
      <c r="I16" s="34"/>
      <c r="J16" s="34"/>
      <c r="K16" s="34"/>
      <c r="L16" s="34"/>
      <c r="M16" s="10"/>
      <c r="Q16" s="43" t="s">
        <v>38</v>
      </c>
    </row>
    <row r="17" spans="1:17 16381:16382" s="2" customFormat="1" ht="47.25" customHeight="1">
      <c r="A17" s="16">
        <v>1</v>
      </c>
      <c r="B17" s="44" t="s">
        <v>40</v>
      </c>
      <c r="C17" s="11"/>
      <c r="D17" s="18" t="s">
        <v>33</v>
      </c>
      <c r="E17" s="19">
        <v>2024</v>
      </c>
      <c r="F17" s="16"/>
      <c r="G17" s="40">
        <f>H17+I17</f>
        <v>678</v>
      </c>
      <c r="H17" s="28">
        <v>590</v>
      </c>
      <c r="I17" s="28">
        <f>J17+K17</f>
        <v>88</v>
      </c>
      <c r="J17" s="40">
        <f>H17*10%</f>
        <v>59</v>
      </c>
      <c r="K17" s="40">
        <v>29</v>
      </c>
      <c r="L17" s="40"/>
      <c r="M17" s="31"/>
      <c r="Q17" s="2" t="s">
        <v>39</v>
      </c>
    </row>
    <row r="18" spans="1:17 16381:16382" ht="31.5">
      <c r="A18" s="24" t="s">
        <v>36</v>
      </c>
      <c r="B18" s="37" t="s">
        <v>35</v>
      </c>
      <c r="C18" s="19"/>
      <c r="D18" s="19"/>
      <c r="E18" s="19"/>
      <c r="F18" s="19"/>
      <c r="G18" s="38"/>
      <c r="H18" s="38"/>
      <c r="I18" s="38"/>
      <c r="J18" s="38"/>
      <c r="K18" s="38"/>
      <c r="L18" s="38"/>
      <c r="M18" s="38"/>
      <c r="Q18" s="3" t="s">
        <v>39</v>
      </c>
      <c r="XFA18" s="35"/>
      <c r="XFB18" s="35"/>
    </row>
    <row r="19" spans="1:17 16381:16382" ht="36.75" customHeight="1">
      <c r="A19" s="19">
        <v>1</v>
      </c>
      <c r="B19" s="39" t="s">
        <v>37</v>
      </c>
      <c r="C19" s="19"/>
      <c r="D19" s="18" t="s">
        <v>43</v>
      </c>
      <c r="E19" s="19">
        <v>2024</v>
      </c>
      <c r="F19" s="19"/>
      <c r="G19" s="38">
        <f>H19+I19</f>
        <v>333</v>
      </c>
      <c r="H19" s="38"/>
      <c r="I19" s="38">
        <f>J19+K19+L19</f>
        <v>333</v>
      </c>
      <c r="J19" s="38">
        <v>300</v>
      </c>
      <c r="K19" s="38"/>
      <c r="L19" s="38">
        <v>33</v>
      </c>
      <c r="M19" s="38"/>
      <c r="XFA19" s="3"/>
      <c r="XFB19" s="3"/>
    </row>
    <row r="20" spans="1:17 16381:16382">
      <c r="B20" s="4" t="s">
        <v>64</v>
      </c>
    </row>
  </sheetData>
  <mergeCells count="17">
    <mergeCell ref="J10:K10"/>
    <mergeCell ref="A2:M2"/>
    <mergeCell ref="A3:M3"/>
    <mergeCell ref="A4:M4"/>
    <mergeCell ref="A6:A11"/>
    <mergeCell ref="B6:B11"/>
    <mergeCell ref="C6:C11"/>
    <mergeCell ref="D6:D11"/>
    <mergeCell ref="E6:E11"/>
    <mergeCell ref="F6:K7"/>
    <mergeCell ref="M6:M11"/>
    <mergeCell ref="F8:F11"/>
    <mergeCell ref="G8:K8"/>
    <mergeCell ref="G9:G11"/>
    <mergeCell ref="H9:K9"/>
    <mergeCell ref="H10:H11"/>
    <mergeCell ref="I10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B20"/>
  <sheetViews>
    <sheetView workbookViewId="0">
      <selection activeCell="D17" sqref="D17"/>
    </sheetView>
  </sheetViews>
  <sheetFormatPr defaultColWidth="9" defaultRowHeight="15.75"/>
  <cols>
    <col min="1" max="1" width="4.85546875" style="3" customWidth="1"/>
    <col min="2" max="2" width="56.85546875" style="4" customWidth="1"/>
    <col min="3" max="4" width="10.140625" style="3" customWidth="1"/>
    <col min="5" max="5" width="6.5703125" style="3" customWidth="1"/>
    <col min="6" max="6" width="10.28515625" style="5" customWidth="1"/>
    <col min="7" max="11" width="8.7109375" style="5" customWidth="1"/>
    <col min="12" max="12" width="10.42578125" style="5" customWidth="1"/>
    <col min="13" max="13" width="5.7109375" style="5" customWidth="1"/>
    <col min="14" max="14" width="9.28515625" style="3" bestFit="1" customWidth="1"/>
    <col min="15" max="16380" width="9" style="3"/>
    <col min="16381" max="16382" width="9" style="46"/>
    <col min="16383" max="16384" width="9" style="3"/>
  </cols>
  <sheetData>
    <row r="2" spans="1:18 16381:1638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XFA2" s="3"/>
      <c r="XFB2" s="3"/>
    </row>
    <row r="3" spans="1:18 16381:16382">
      <c r="A3" s="128" t="s">
        <v>47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XFA3" s="3"/>
      <c r="XFB3" s="3"/>
    </row>
    <row r="4" spans="1:18 16381:16382" s="47" customFormat="1">
      <c r="A4" s="129" t="s">
        <v>65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8 16381:16382">
      <c r="A5" s="6"/>
      <c r="B5" s="7"/>
      <c r="C5" s="8"/>
      <c r="D5" s="8"/>
      <c r="E5" s="6"/>
      <c r="F5" s="8"/>
      <c r="G5" s="8"/>
      <c r="H5" s="8"/>
      <c r="I5" s="8"/>
      <c r="J5" s="8"/>
      <c r="K5" s="8"/>
      <c r="L5" s="8"/>
      <c r="M5" s="8"/>
      <c r="XFA5" s="3"/>
      <c r="XFB5" s="3"/>
    </row>
    <row r="6" spans="1:18 16381:16382" s="1" customFormat="1" ht="12.75" customHeight="1">
      <c r="A6" s="118" t="s">
        <v>3</v>
      </c>
      <c r="B6" s="118" t="s">
        <v>56</v>
      </c>
      <c r="C6" s="118" t="s">
        <v>45</v>
      </c>
      <c r="D6" s="118" t="s">
        <v>57</v>
      </c>
      <c r="E6" s="118" t="s">
        <v>58</v>
      </c>
      <c r="F6" s="120" t="s">
        <v>55</v>
      </c>
      <c r="G6" s="120" t="s">
        <v>11</v>
      </c>
      <c r="H6" s="120"/>
      <c r="I6" s="120"/>
      <c r="J6" s="120"/>
      <c r="K6" s="120"/>
      <c r="L6" s="120"/>
      <c r="M6" s="130" t="s">
        <v>59</v>
      </c>
    </row>
    <row r="7" spans="1:18 16381:16382" s="1" customFormat="1" ht="15.75" customHeight="1">
      <c r="A7" s="118"/>
      <c r="B7" s="118"/>
      <c r="C7" s="118"/>
      <c r="D7" s="118"/>
      <c r="E7" s="118"/>
      <c r="F7" s="120"/>
      <c r="G7" s="120" t="s">
        <v>14</v>
      </c>
      <c r="H7" s="120" t="s">
        <v>15</v>
      </c>
      <c r="I7" s="120" t="s">
        <v>16</v>
      </c>
      <c r="J7" s="120"/>
      <c r="K7" s="120"/>
      <c r="L7" s="10"/>
      <c r="M7" s="131"/>
    </row>
    <row r="8" spans="1:18 16381:16382" s="1" customFormat="1" ht="72" customHeight="1">
      <c r="A8" s="118"/>
      <c r="B8" s="118"/>
      <c r="C8" s="118"/>
      <c r="D8" s="118"/>
      <c r="E8" s="118"/>
      <c r="F8" s="120"/>
      <c r="G8" s="120"/>
      <c r="H8" s="120"/>
      <c r="I8" s="10" t="s">
        <v>17</v>
      </c>
      <c r="J8" s="10" t="s">
        <v>41</v>
      </c>
      <c r="K8" s="10" t="s">
        <v>42</v>
      </c>
      <c r="L8" s="10" t="s">
        <v>46</v>
      </c>
      <c r="M8" s="132"/>
    </row>
    <row r="9" spans="1:18 16381:16382" s="42" customFormat="1" ht="31.5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 t="s">
        <v>19</v>
      </c>
      <c r="G9" s="41">
        <v>8</v>
      </c>
      <c r="H9" s="41" t="s">
        <v>20</v>
      </c>
      <c r="I9" s="41">
        <v>10</v>
      </c>
      <c r="J9" s="41">
        <v>11</v>
      </c>
      <c r="K9" s="41"/>
      <c r="L9" s="41"/>
      <c r="M9" s="41">
        <v>13</v>
      </c>
    </row>
    <row r="10" spans="1:18 16381:16382" s="2" customFormat="1" ht="24.95" customHeight="1">
      <c r="A10" s="11"/>
      <c r="B10" s="9" t="s">
        <v>21</v>
      </c>
      <c r="C10" s="11"/>
      <c r="D10" s="11"/>
      <c r="E10" s="11"/>
      <c r="F10" s="13">
        <f>F12+F14+F18+F20</f>
        <v>1535</v>
      </c>
      <c r="G10" s="13">
        <f t="shared" ref="G10:L10" si="0">G12+G14+G18+G20</f>
        <v>945</v>
      </c>
      <c r="H10" s="13">
        <f t="shared" si="0"/>
        <v>590</v>
      </c>
      <c r="I10" s="13">
        <f t="shared" si="0"/>
        <v>544</v>
      </c>
      <c r="J10" s="13">
        <f t="shared" si="0"/>
        <v>46</v>
      </c>
      <c r="K10" s="13">
        <f t="shared" si="0"/>
        <v>0</v>
      </c>
      <c r="L10" s="13">
        <f t="shared" si="0"/>
        <v>0</v>
      </c>
      <c r="M10" s="12"/>
    </row>
    <row r="11" spans="1:18 16381:16382" s="1" customFormat="1" ht="31.5">
      <c r="A11" s="9" t="s">
        <v>22</v>
      </c>
      <c r="B11" s="22" t="s">
        <v>25</v>
      </c>
      <c r="C11" s="9"/>
      <c r="D11" s="9"/>
      <c r="E11" s="9"/>
      <c r="F11" s="15"/>
      <c r="G11" s="15"/>
      <c r="H11" s="15"/>
      <c r="I11" s="15"/>
      <c r="J11" s="15"/>
      <c r="K11" s="15"/>
      <c r="L11" s="15"/>
      <c r="M11" s="10"/>
    </row>
    <row r="12" spans="1:18 16381:16382" s="1" customFormat="1" ht="51.75" customHeight="1">
      <c r="A12" s="16" t="s">
        <v>51</v>
      </c>
      <c r="B12" s="36" t="s">
        <v>32</v>
      </c>
      <c r="C12" s="18" t="s">
        <v>60</v>
      </c>
      <c r="D12" s="18" t="s">
        <v>33</v>
      </c>
      <c r="E12" s="19">
        <v>2024</v>
      </c>
      <c r="F12" s="33">
        <f>G12+H12</f>
        <v>407</v>
      </c>
      <c r="G12" s="21">
        <v>355</v>
      </c>
      <c r="H12" s="28">
        <f>I12+J12</f>
        <v>52</v>
      </c>
      <c r="I12" s="28">
        <v>35</v>
      </c>
      <c r="J12" s="28">
        <v>17</v>
      </c>
      <c r="K12" s="28"/>
      <c r="L12" s="28"/>
      <c r="M12" s="28"/>
      <c r="N12" s="32"/>
      <c r="R12" s="32"/>
    </row>
    <row r="13" spans="1:18 16381:16382" s="1" customFormat="1">
      <c r="A13" s="9" t="s">
        <v>24</v>
      </c>
      <c r="B13" s="22" t="s">
        <v>34</v>
      </c>
      <c r="C13" s="23"/>
      <c r="D13" s="18"/>
      <c r="E13" s="24"/>
      <c r="F13" s="34"/>
      <c r="G13" s="34"/>
      <c r="H13" s="34"/>
      <c r="I13" s="34"/>
      <c r="J13" s="34"/>
      <c r="K13" s="34"/>
      <c r="L13" s="28">
        <f t="shared" ref="L13" si="1">G13*5%</f>
        <v>0</v>
      </c>
      <c r="M13" s="10"/>
      <c r="Q13" s="43"/>
    </row>
    <row r="14" spans="1:18 16381:16382" s="2" customFormat="1" ht="45" customHeight="1">
      <c r="A14" s="16" t="s">
        <v>51</v>
      </c>
      <c r="B14" s="17" t="s">
        <v>40</v>
      </c>
      <c r="C14" s="18" t="s">
        <v>61</v>
      </c>
      <c r="D14" s="18" t="s">
        <v>33</v>
      </c>
      <c r="E14" s="19">
        <v>2024</v>
      </c>
      <c r="F14" s="40">
        <f>G14+H14</f>
        <v>678</v>
      </c>
      <c r="G14" s="28">
        <v>590</v>
      </c>
      <c r="H14" s="28">
        <f>I14+J14</f>
        <v>88</v>
      </c>
      <c r="I14" s="40">
        <f>G14*10%</f>
        <v>59</v>
      </c>
      <c r="J14" s="40">
        <v>29</v>
      </c>
      <c r="K14" s="40"/>
      <c r="L14" s="28"/>
      <c r="M14" s="31"/>
    </row>
    <row r="15" spans="1:18 16381:16382">
      <c r="A15" s="24" t="s">
        <v>36</v>
      </c>
      <c r="B15" s="22" t="s">
        <v>35</v>
      </c>
      <c r="C15" s="19"/>
      <c r="D15" s="19"/>
      <c r="E15" s="19"/>
      <c r="F15" s="38"/>
      <c r="G15" s="38"/>
      <c r="H15" s="38"/>
      <c r="I15" s="38"/>
      <c r="J15" s="38"/>
      <c r="K15" s="38"/>
      <c r="L15" s="38"/>
      <c r="M15" s="38"/>
      <c r="XFA15" s="45"/>
      <c r="XFB15" s="45"/>
    </row>
    <row r="16" spans="1:18 16381:16382" ht="57" customHeight="1">
      <c r="A16" s="19"/>
      <c r="B16" s="17" t="s">
        <v>48</v>
      </c>
      <c r="C16" s="19"/>
      <c r="D16" s="19"/>
      <c r="E16" s="19"/>
      <c r="F16" s="38"/>
      <c r="G16" s="38"/>
      <c r="H16" s="38"/>
      <c r="I16" s="38"/>
      <c r="J16" s="38"/>
      <c r="K16" s="38"/>
      <c r="L16" s="38"/>
      <c r="M16" s="38"/>
      <c r="XFA16" s="45"/>
      <c r="XFB16" s="45"/>
    </row>
    <row r="17" spans="1:13 16381:16382" ht="47.25">
      <c r="A17" s="24" t="s">
        <v>50</v>
      </c>
      <c r="B17" s="39" t="s">
        <v>52</v>
      </c>
      <c r="C17" s="19"/>
      <c r="D17" s="19"/>
      <c r="E17" s="19"/>
      <c r="F17" s="38"/>
      <c r="G17" s="38"/>
      <c r="H17" s="38"/>
      <c r="I17" s="38"/>
      <c r="J17" s="38"/>
      <c r="K17" s="38"/>
      <c r="L17" s="38"/>
      <c r="M17" s="38"/>
      <c r="XFA17" s="45"/>
      <c r="XFB17" s="45"/>
    </row>
    <row r="18" spans="1:13 16381:16382" ht="45.75" customHeight="1">
      <c r="A18" s="24" t="s">
        <v>51</v>
      </c>
      <c r="B18" s="39" t="s">
        <v>49</v>
      </c>
      <c r="C18" s="18" t="s">
        <v>62</v>
      </c>
      <c r="D18" s="18" t="s">
        <v>54</v>
      </c>
      <c r="E18" s="19">
        <v>2024</v>
      </c>
      <c r="F18" s="38">
        <f>G18+H18+L18</f>
        <v>150</v>
      </c>
      <c r="G18" s="38"/>
      <c r="H18" s="38">
        <f>I18</f>
        <v>150</v>
      </c>
      <c r="I18" s="38">
        <v>150</v>
      </c>
      <c r="J18" s="38"/>
      <c r="K18" s="38"/>
      <c r="L18" s="38"/>
      <c r="M18" s="38"/>
      <c r="XFA18" s="45"/>
      <c r="XFB18" s="45"/>
    </row>
    <row r="19" spans="1:13 16381:16382" ht="47.25">
      <c r="A19" s="19" t="s">
        <v>50</v>
      </c>
      <c r="B19" s="39" t="s">
        <v>53</v>
      </c>
      <c r="C19" s="19"/>
      <c r="D19" s="19"/>
      <c r="E19" s="19"/>
      <c r="F19" s="38"/>
      <c r="G19" s="38"/>
      <c r="H19" s="38"/>
      <c r="I19" s="38"/>
      <c r="J19" s="38"/>
      <c r="K19" s="38">
        <f t="shared" ref="K19" si="2">I19*10%</f>
        <v>0</v>
      </c>
      <c r="L19" s="38"/>
      <c r="M19" s="38"/>
    </row>
    <row r="20" spans="1:13 16381:16382" ht="43.5" customHeight="1">
      <c r="A20" s="19" t="s">
        <v>51</v>
      </c>
      <c r="B20" s="39" t="s">
        <v>44</v>
      </c>
      <c r="C20" s="18" t="s">
        <v>63</v>
      </c>
      <c r="D20" s="18" t="s">
        <v>43</v>
      </c>
      <c r="E20" s="19">
        <v>2024</v>
      </c>
      <c r="F20" s="38">
        <f>G20+H20</f>
        <v>300</v>
      </c>
      <c r="G20" s="38"/>
      <c r="H20" s="38">
        <f>I20+J20+K20</f>
        <v>300</v>
      </c>
      <c r="I20" s="38">
        <v>300</v>
      </c>
      <c r="J20" s="38"/>
      <c r="K20" s="38"/>
      <c r="L20" s="38"/>
      <c r="M20" s="38"/>
      <c r="XFA20" s="3"/>
      <c r="XFB20" s="3"/>
    </row>
  </sheetData>
  <mergeCells count="14">
    <mergeCell ref="A2:M2"/>
    <mergeCell ref="A3:M3"/>
    <mergeCell ref="A4:M4"/>
    <mergeCell ref="A6:A8"/>
    <mergeCell ref="B6:B8"/>
    <mergeCell ref="C6:C8"/>
    <mergeCell ref="D6:D8"/>
    <mergeCell ref="E6:E8"/>
    <mergeCell ref="M6:M8"/>
    <mergeCell ref="G6:L6"/>
    <mergeCell ref="G7:G8"/>
    <mergeCell ref="H7:H8"/>
    <mergeCell ref="I7:K7"/>
    <mergeCell ref="F6:F8"/>
  </mergeCells>
  <pageMargins left="0" right="0" top="0.15748031496062992" bottom="0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tabSelected="1" zoomScale="70" zoomScaleNormal="70" workbookViewId="0">
      <pane ySplit="8" topLeftCell="A9" activePane="bottomLeft" state="frozen"/>
      <selection pane="bottomLeft" activeCell="S10" sqref="S10"/>
    </sheetView>
  </sheetViews>
  <sheetFormatPr defaultRowHeight="15.75"/>
  <cols>
    <col min="2" max="2" width="20.5703125" customWidth="1"/>
    <col min="3" max="3" width="12.7109375" style="35" customWidth="1"/>
    <col min="4" max="4" width="21.5703125" customWidth="1"/>
    <col min="7" max="7" width="10.28515625" bestFit="1" customWidth="1"/>
    <col min="8" max="8" width="12.7109375" bestFit="1" customWidth="1"/>
    <col min="9" max="9" width="11.42578125" customWidth="1"/>
    <col min="10" max="10" width="10.28515625" bestFit="1" customWidth="1"/>
    <col min="11" max="11" width="10.5703125" bestFit="1" customWidth="1"/>
    <col min="12" max="12" width="9.85546875" customWidth="1"/>
    <col min="13" max="13" width="10.28515625" bestFit="1" customWidth="1"/>
    <col min="14" max="14" width="10.5703125" bestFit="1" customWidth="1"/>
    <col min="15" max="15" width="11.7109375" customWidth="1"/>
  </cols>
  <sheetData>
    <row r="1" spans="1:16" ht="18.75">
      <c r="A1" s="133" t="s">
        <v>116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8.75">
      <c r="A2" s="134" t="s">
        <v>124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8.75">
      <c r="A3" s="134" t="s">
        <v>117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8.75">
      <c r="A4" s="135" t="s">
        <v>144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ht="16.5" thickBot="1">
      <c r="A5" s="51"/>
      <c r="B5" s="50"/>
      <c r="C5" s="96"/>
      <c r="D5" s="51"/>
      <c r="E5" s="50"/>
      <c r="F5" s="50"/>
      <c r="G5" s="50"/>
      <c r="H5" s="96"/>
      <c r="I5" s="96"/>
      <c r="J5" s="96"/>
      <c r="K5" s="96"/>
      <c r="L5" s="96"/>
      <c r="M5" s="96"/>
      <c r="N5" s="140" t="s">
        <v>76</v>
      </c>
      <c r="O5" s="140"/>
      <c r="P5" s="140"/>
    </row>
    <row r="6" spans="1:16" ht="59.45" customHeight="1">
      <c r="A6" s="141" t="s">
        <v>3</v>
      </c>
      <c r="B6" s="146" t="s">
        <v>113</v>
      </c>
      <c r="C6" s="143" t="s">
        <v>118</v>
      </c>
      <c r="D6" s="136" t="s">
        <v>77</v>
      </c>
      <c r="E6" s="136" t="s">
        <v>66</v>
      </c>
      <c r="F6" s="136" t="s">
        <v>67</v>
      </c>
      <c r="G6" s="136" t="s">
        <v>125</v>
      </c>
      <c r="H6" s="136"/>
      <c r="I6" s="136"/>
      <c r="J6" s="136" t="s">
        <v>123</v>
      </c>
      <c r="K6" s="136"/>
      <c r="L6" s="136"/>
      <c r="M6" s="136" t="s">
        <v>122</v>
      </c>
      <c r="N6" s="136"/>
      <c r="O6" s="136"/>
      <c r="P6" s="137" t="s">
        <v>59</v>
      </c>
    </row>
    <row r="7" spans="1:16" ht="19.149999999999999" customHeight="1">
      <c r="A7" s="142"/>
      <c r="B7" s="139"/>
      <c r="C7" s="144"/>
      <c r="D7" s="147"/>
      <c r="E7" s="147"/>
      <c r="F7" s="147"/>
      <c r="G7" s="139" t="s">
        <v>78</v>
      </c>
      <c r="H7" s="139" t="s">
        <v>16</v>
      </c>
      <c r="I7" s="139"/>
      <c r="J7" s="139" t="s">
        <v>78</v>
      </c>
      <c r="K7" s="139" t="s">
        <v>16</v>
      </c>
      <c r="L7" s="139"/>
      <c r="M7" s="139" t="s">
        <v>78</v>
      </c>
      <c r="N7" s="139" t="s">
        <v>16</v>
      </c>
      <c r="O7" s="139"/>
      <c r="P7" s="138"/>
    </row>
    <row r="8" spans="1:16" ht="84.6" customHeight="1">
      <c r="A8" s="142"/>
      <c r="B8" s="139"/>
      <c r="C8" s="145"/>
      <c r="D8" s="147"/>
      <c r="E8" s="147"/>
      <c r="F8" s="147"/>
      <c r="G8" s="139"/>
      <c r="H8" s="66" t="s">
        <v>90</v>
      </c>
      <c r="I8" s="95" t="s">
        <v>114</v>
      </c>
      <c r="J8" s="139"/>
      <c r="K8" s="66" t="s">
        <v>90</v>
      </c>
      <c r="L8" s="67" t="s">
        <v>114</v>
      </c>
      <c r="M8" s="139"/>
      <c r="N8" s="66" t="s">
        <v>90</v>
      </c>
      <c r="O8" s="80" t="s">
        <v>114</v>
      </c>
      <c r="P8" s="138"/>
    </row>
    <row r="9" spans="1:16">
      <c r="A9" s="68" t="s">
        <v>22</v>
      </c>
      <c r="B9" s="69" t="s">
        <v>69</v>
      </c>
      <c r="C9" s="86"/>
      <c r="D9" s="70"/>
      <c r="E9" s="71"/>
      <c r="F9" s="70"/>
      <c r="G9" s="101">
        <f>G10+G20</f>
        <v>32250</v>
      </c>
      <c r="H9" s="101">
        <f t="shared" ref="H9:O9" si="0">H10+H20</f>
        <v>29045</v>
      </c>
      <c r="I9" s="101">
        <f t="shared" si="0"/>
        <v>3205</v>
      </c>
      <c r="J9" s="101">
        <f t="shared" si="0"/>
        <v>7700</v>
      </c>
      <c r="K9" s="101">
        <f t="shared" si="0"/>
        <v>7700</v>
      </c>
      <c r="L9" s="101">
        <f t="shared" si="0"/>
        <v>0</v>
      </c>
      <c r="M9" s="101">
        <f t="shared" si="0"/>
        <v>26695</v>
      </c>
      <c r="N9" s="101">
        <f t="shared" si="0"/>
        <v>26695</v>
      </c>
      <c r="O9" s="101">
        <f t="shared" si="0"/>
        <v>0</v>
      </c>
      <c r="P9" s="72"/>
    </row>
    <row r="10" spans="1:16">
      <c r="A10" s="68">
        <v>1</v>
      </c>
      <c r="B10" s="69" t="s">
        <v>142</v>
      </c>
      <c r="C10" s="86"/>
      <c r="D10" s="105"/>
      <c r="E10" s="71"/>
      <c r="F10" s="105"/>
      <c r="G10" s="101">
        <f>SUM(G11:G18)</f>
        <v>32250</v>
      </c>
      <c r="H10" s="101">
        <f t="shared" ref="H10:O10" si="1">SUM(H11:H18)</f>
        <v>29045</v>
      </c>
      <c r="I10" s="101">
        <f t="shared" si="1"/>
        <v>3205</v>
      </c>
      <c r="J10" s="101">
        <f t="shared" si="1"/>
        <v>7700</v>
      </c>
      <c r="K10" s="101">
        <f t="shared" si="1"/>
        <v>7700</v>
      </c>
      <c r="L10" s="101">
        <f t="shared" si="1"/>
        <v>0</v>
      </c>
      <c r="M10" s="101">
        <f t="shared" si="1"/>
        <v>21345</v>
      </c>
      <c r="N10" s="101">
        <f t="shared" si="1"/>
        <v>21345</v>
      </c>
      <c r="O10" s="101">
        <f t="shared" si="1"/>
        <v>0</v>
      </c>
      <c r="P10" s="72"/>
    </row>
    <row r="11" spans="1:16" ht="173.25">
      <c r="A11" s="81" t="s">
        <v>134</v>
      </c>
      <c r="B11" s="48" t="s">
        <v>80</v>
      </c>
      <c r="C11" s="91" t="s">
        <v>119</v>
      </c>
      <c r="D11" s="56" t="s">
        <v>133</v>
      </c>
      <c r="E11" s="85" t="s">
        <v>87</v>
      </c>
      <c r="F11" s="49" t="s">
        <v>73</v>
      </c>
      <c r="G11" s="97">
        <f>H11+I11</f>
        <v>21000</v>
      </c>
      <c r="H11" s="97">
        <v>18900</v>
      </c>
      <c r="I11" s="97">
        <v>2100</v>
      </c>
      <c r="J11" s="97">
        <f>K11+L11</f>
        <v>2500</v>
      </c>
      <c r="K11" s="97">
        <v>2500</v>
      </c>
      <c r="L11" s="97"/>
      <c r="M11" s="97">
        <f>N11+O11</f>
        <v>16400</v>
      </c>
      <c r="N11" s="97">
        <f>+H11-K11</f>
        <v>16400</v>
      </c>
      <c r="O11" s="97">
        <v>0</v>
      </c>
      <c r="P11" s="54"/>
    </row>
    <row r="12" spans="1:16" ht="47.25">
      <c r="A12" s="81" t="s">
        <v>135</v>
      </c>
      <c r="B12" s="57" t="s">
        <v>81</v>
      </c>
      <c r="C12" s="91" t="s">
        <v>119</v>
      </c>
      <c r="D12" s="49" t="s">
        <v>82</v>
      </c>
      <c r="E12" s="85" t="s">
        <v>87</v>
      </c>
      <c r="F12" s="53" t="s">
        <v>88</v>
      </c>
      <c r="G12" s="97">
        <f>H12+I12</f>
        <v>6000</v>
      </c>
      <c r="H12" s="97">
        <v>5400</v>
      </c>
      <c r="I12" s="98">
        <v>600</v>
      </c>
      <c r="J12" s="97">
        <f t="shared" ref="J12:J18" si="2">K12+L12</f>
        <v>2000</v>
      </c>
      <c r="K12" s="97">
        <v>2000</v>
      </c>
      <c r="L12" s="98"/>
      <c r="M12" s="97">
        <f t="shared" ref="M12:M18" si="3">N12+O12</f>
        <v>3400</v>
      </c>
      <c r="N12" s="97">
        <f>+H12-K12</f>
        <v>3400</v>
      </c>
      <c r="O12" s="97"/>
      <c r="P12" s="55"/>
    </row>
    <row r="13" spans="1:16" ht="31.5">
      <c r="A13" s="81" t="s">
        <v>136</v>
      </c>
      <c r="B13" s="48" t="s">
        <v>95</v>
      </c>
      <c r="C13" s="92" t="s">
        <v>120</v>
      </c>
      <c r="D13" s="56" t="s">
        <v>96</v>
      </c>
      <c r="E13" s="85" t="s">
        <v>87</v>
      </c>
      <c r="F13" s="49" t="s">
        <v>91</v>
      </c>
      <c r="G13" s="97">
        <v>800</v>
      </c>
      <c r="H13" s="99">
        <v>720</v>
      </c>
      <c r="I13" s="98">
        <f>G13*10%</f>
        <v>80</v>
      </c>
      <c r="J13" s="97">
        <f t="shared" si="2"/>
        <v>500</v>
      </c>
      <c r="K13" s="99">
        <v>500</v>
      </c>
      <c r="L13" s="98"/>
      <c r="M13" s="97">
        <f t="shared" si="3"/>
        <v>220</v>
      </c>
      <c r="N13" s="97">
        <f t="shared" ref="N13:N18" si="4">+H13-K13</f>
        <v>220</v>
      </c>
      <c r="O13" s="97"/>
      <c r="P13" s="55"/>
    </row>
    <row r="14" spans="1:16" ht="31.5">
      <c r="A14" s="81" t="s">
        <v>137</v>
      </c>
      <c r="B14" s="48" t="s">
        <v>92</v>
      </c>
      <c r="C14" s="92" t="s">
        <v>120</v>
      </c>
      <c r="D14" s="56" t="s">
        <v>93</v>
      </c>
      <c r="E14" s="85" t="s">
        <v>87</v>
      </c>
      <c r="F14" s="49" t="s">
        <v>94</v>
      </c>
      <c r="G14" s="97">
        <f>H14+I14</f>
        <v>746</v>
      </c>
      <c r="H14" s="99">
        <v>671</v>
      </c>
      <c r="I14" s="98">
        <v>75</v>
      </c>
      <c r="J14" s="97">
        <f t="shared" si="2"/>
        <v>500</v>
      </c>
      <c r="K14" s="99">
        <v>500</v>
      </c>
      <c r="L14" s="98"/>
      <c r="M14" s="97">
        <f t="shared" si="3"/>
        <v>171</v>
      </c>
      <c r="N14" s="97">
        <f t="shared" si="4"/>
        <v>171</v>
      </c>
      <c r="O14" s="97"/>
      <c r="P14" s="52"/>
    </row>
    <row r="15" spans="1:16" ht="63">
      <c r="A15" s="81" t="s">
        <v>138</v>
      </c>
      <c r="B15" s="48" t="s">
        <v>83</v>
      </c>
      <c r="C15" s="92" t="s">
        <v>120</v>
      </c>
      <c r="D15" s="56" t="s">
        <v>84</v>
      </c>
      <c r="E15" s="85" t="s">
        <v>87</v>
      </c>
      <c r="F15" s="49" t="s">
        <v>72</v>
      </c>
      <c r="G15" s="97">
        <v>800</v>
      </c>
      <c r="H15" s="99">
        <v>720</v>
      </c>
      <c r="I15" s="98">
        <v>80</v>
      </c>
      <c r="J15" s="97">
        <f t="shared" si="2"/>
        <v>500</v>
      </c>
      <c r="K15" s="99">
        <v>500</v>
      </c>
      <c r="L15" s="98"/>
      <c r="M15" s="97">
        <f t="shared" si="3"/>
        <v>220</v>
      </c>
      <c r="N15" s="97">
        <f t="shared" si="4"/>
        <v>220</v>
      </c>
      <c r="O15" s="97"/>
      <c r="P15" s="55"/>
    </row>
    <row r="16" spans="1:16" ht="47.25">
      <c r="A16" s="81" t="s">
        <v>139</v>
      </c>
      <c r="B16" s="48" t="s">
        <v>85</v>
      </c>
      <c r="C16" s="92" t="s">
        <v>120</v>
      </c>
      <c r="D16" s="49" t="s">
        <v>86</v>
      </c>
      <c r="E16" s="85" t="s">
        <v>87</v>
      </c>
      <c r="F16" s="49" t="s">
        <v>89</v>
      </c>
      <c r="G16" s="97">
        <v>700</v>
      </c>
      <c r="H16" s="97">
        <v>630</v>
      </c>
      <c r="I16" s="98">
        <v>70</v>
      </c>
      <c r="J16" s="97">
        <f t="shared" si="2"/>
        <v>500</v>
      </c>
      <c r="K16" s="99">
        <v>500</v>
      </c>
      <c r="L16" s="98"/>
      <c r="M16" s="97">
        <f t="shared" si="3"/>
        <v>130</v>
      </c>
      <c r="N16" s="97">
        <f t="shared" si="4"/>
        <v>130</v>
      </c>
      <c r="O16" s="97"/>
      <c r="P16" s="55"/>
    </row>
    <row r="17" spans="1:16" ht="63">
      <c r="A17" s="81" t="s">
        <v>140</v>
      </c>
      <c r="B17" s="58" t="s">
        <v>97</v>
      </c>
      <c r="C17" s="87" t="s">
        <v>120</v>
      </c>
      <c r="D17" s="59" t="s">
        <v>98</v>
      </c>
      <c r="E17" s="85" t="s">
        <v>87</v>
      </c>
      <c r="F17" s="59" t="s">
        <v>70</v>
      </c>
      <c r="G17" s="97">
        <v>1000</v>
      </c>
      <c r="H17" s="97">
        <v>900</v>
      </c>
      <c r="I17" s="98">
        <v>100</v>
      </c>
      <c r="J17" s="97">
        <f t="shared" si="2"/>
        <v>500</v>
      </c>
      <c r="K17" s="99">
        <v>500</v>
      </c>
      <c r="L17" s="98"/>
      <c r="M17" s="97">
        <f t="shared" si="3"/>
        <v>400</v>
      </c>
      <c r="N17" s="97">
        <f t="shared" si="4"/>
        <v>400</v>
      </c>
      <c r="O17" s="97"/>
      <c r="P17" s="52"/>
    </row>
    <row r="18" spans="1:16" ht="31.5">
      <c r="A18" s="81" t="s">
        <v>141</v>
      </c>
      <c r="B18" s="48" t="s">
        <v>107</v>
      </c>
      <c r="C18" s="88" t="s">
        <v>120</v>
      </c>
      <c r="D18" s="56" t="s">
        <v>108</v>
      </c>
      <c r="E18" s="85" t="s">
        <v>87</v>
      </c>
      <c r="F18" s="61" t="s">
        <v>72</v>
      </c>
      <c r="G18" s="97">
        <f>H18+I18</f>
        <v>1204</v>
      </c>
      <c r="H18" s="97">
        <v>1104</v>
      </c>
      <c r="I18" s="97">
        <v>100</v>
      </c>
      <c r="J18" s="97">
        <f t="shared" si="2"/>
        <v>700</v>
      </c>
      <c r="K18" s="99">
        <v>700</v>
      </c>
      <c r="L18" s="97"/>
      <c r="M18" s="97">
        <f t="shared" si="3"/>
        <v>404</v>
      </c>
      <c r="N18" s="97">
        <f t="shared" si="4"/>
        <v>404</v>
      </c>
      <c r="O18" s="97"/>
      <c r="P18" s="60"/>
    </row>
    <row r="19" spans="1:16">
      <c r="A19" s="81"/>
      <c r="B19" s="48"/>
      <c r="C19" s="88"/>
      <c r="D19" s="56"/>
      <c r="E19" s="85"/>
      <c r="F19" s="61"/>
      <c r="G19" s="97"/>
      <c r="H19" s="97"/>
      <c r="I19" s="97"/>
      <c r="J19" s="97"/>
      <c r="K19" s="99"/>
      <c r="L19" s="97"/>
      <c r="M19" s="97"/>
      <c r="N19" s="97"/>
      <c r="O19" s="97"/>
      <c r="P19" s="60"/>
    </row>
    <row r="20" spans="1:16" s="113" customFormat="1" ht="31.5">
      <c r="A20" s="106">
        <v>2</v>
      </c>
      <c r="B20" s="107" t="s">
        <v>143</v>
      </c>
      <c r="C20" s="112"/>
      <c r="D20" s="108"/>
      <c r="E20" s="109"/>
      <c r="F20" s="110"/>
      <c r="G20" s="101"/>
      <c r="H20" s="101"/>
      <c r="I20" s="101"/>
      <c r="J20" s="101"/>
      <c r="K20" s="111"/>
      <c r="L20" s="101"/>
      <c r="M20" s="101">
        <f>SUM(N20:O20)</f>
        <v>5350</v>
      </c>
      <c r="N20" s="101">
        <v>5350</v>
      </c>
      <c r="O20" s="101"/>
      <c r="P20" s="60"/>
    </row>
    <row r="21" spans="1:16">
      <c r="A21" s="82" t="s">
        <v>24</v>
      </c>
      <c r="B21" s="69" t="s">
        <v>71</v>
      </c>
      <c r="C21" s="89"/>
      <c r="D21" s="73"/>
      <c r="E21" s="85"/>
      <c r="F21" s="74"/>
      <c r="G21" s="100">
        <f>SUM(G22:G28)</f>
        <v>20500</v>
      </c>
      <c r="H21" s="100">
        <f t="shared" ref="H21:I21" si="5">SUM(H22:H28)</f>
        <v>18347</v>
      </c>
      <c r="I21" s="100">
        <f t="shared" si="5"/>
        <v>2153</v>
      </c>
      <c r="J21" s="100">
        <f>SUM(J22:J28)</f>
        <v>8000</v>
      </c>
      <c r="K21" s="100">
        <f t="shared" ref="K21" si="6">SUM(K22:K28)</f>
        <v>8000</v>
      </c>
      <c r="L21" s="100"/>
      <c r="M21" s="100">
        <f>SUM(M22:M28)</f>
        <v>10347</v>
      </c>
      <c r="N21" s="100">
        <f t="shared" ref="N21:O21" si="7">SUM(N22:N28)</f>
        <v>10347</v>
      </c>
      <c r="O21" s="100">
        <f t="shared" si="7"/>
        <v>0</v>
      </c>
      <c r="P21" s="83"/>
    </row>
    <row r="22" spans="1:16" ht="47.25">
      <c r="A22" s="81" t="s">
        <v>126</v>
      </c>
      <c r="B22" s="48" t="s">
        <v>99</v>
      </c>
      <c r="C22" s="93" t="s">
        <v>119</v>
      </c>
      <c r="D22" s="56" t="s">
        <v>100</v>
      </c>
      <c r="E22" s="85" t="s">
        <v>87</v>
      </c>
      <c r="F22" s="49" t="s">
        <v>101</v>
      </c>
      <c r="G22" s="97">
        <v>8500</v>
      </c>
      <c r="H22" s="97">
        <f t="shared" ref="H22:H26" si="8">G22*90%</f>
        <v>7650</v>
      </c>
      <c r="I22" s="97">
        <f>G22*10%</f>
        <v>850</v>
      </c>
      <c r="J22" s="97">
        <f>K22+L22</f>
        <v>3000</v>
      </c>
      <c r="K22" s="103">
        <v>3000</v>
      </c>
      <c r="L22" s="97"/>
      <c r="M22" s="97">
        <f>N22+O22</f>
        <v>4650</v>
      </c>
      <c r="N22" s="97">
        <f t="shared" ref="N22" si="9">+H22-K22</f>
        <v>4650</v>
      </c>
      <c r="O22" s="97"/>
      <c r="P22" s="84"/>
    </row>
    <row r="23" spans="1:16" ht="63">
      <c r="A23" s="81" t="s">
        <v>127</v>
      </c>
      <c r="B23" s="48" t="s">
        <v>102</v>
      </c>
      <c r="C23" s="93" t="s">
        <v>119</v>
      </c>
      <c r="D23" s="56" t="s">
        <v>103</v>
      </c>
      <c r="E23" s="85" t="s">
        <v>87</v>
      </c>
      <c r="F23" s="49" t="s">
        <v>101</v>
      </c>
      <c r="G23" s="97">
        <v>6000</v>
      </c>
      <c r="H23" s="97">
        <f t="shared" si="8"/>
        <v>5400</v>
      </c>
      <c r="I23" s="97">
        <f>G23*10%</f>
        <v>600</v>
      </c>
      <c r="J23" s="97">
        <f t="shared" ref="J23:J28" si="10">K23+L23</f>
        <v>2000</v>
      </c>
      <c r="K23" s="103">
        <v>2000</v>
      </c>
      <c r="L23" s="97"/>
      <c r="M23" s="97">
        <f t="shared" ref="M23:M28" si="11">N23+O23</f>
        <v>3400</v>
      </c>
      <c r="N23" s="97">
        <f t="shared" ref="N23:N28" si="12">+H23-K23</f>
        <v>3400</v>
      </c>
      <c r="O23" s="97"/>
      <c r="P23" s="84"/>
    </row>
    <row r="24" spans="1:16" ht="31.5">
      <c r="A24" s="81" t="s">
        <v>128</v>
      </c>
      <c r="B24" s="48" t="s">
        <v>74</v>
      </c>
      <c r="C24" s="94" t="s">
        <v>121</v>
      </c>
      <c r="D24" s="56" t="s">
        <v>75</v>
      </c>
      <c r="E24" s="85" t="s">
        <v>87</v>
      </c>
      <c r="F24" s="49" t="s">
        <v>101</v>
      </c>
      <c r="G24" s="97">
        <v>1000</v>
      </c>
      <c r="H24" s="97">
        <f t="shared" si="8"/>
        <v>900</v>
      </c>
      <c r="I24" s="97">
        <f>G24*10%</f>
        <v>100</v>
      </c>
      <c r="J24" s="97">
        <f t="shared" si="10"/>
        <v>500</v>
      </c>
      <c r="K24" s="103">
        <v>500</v>
      </c>
      <c r="L24" s="97"/>
      <c r="M24" s="97">
        <f t="shared" si="11"/>
        <v>400</v>
      </c>
      <c r="N24" s="97">
        <f t="shared" si="12"/>
        <v>400</v>
      </c>
      <c r="O24" s="97"/>
      <c r="P24" s="84"/>
    </row>
    <row r="25" spans="1:16" ht="47.25">
      <c r="A25" s="81" t="s">
        <v>129</v>
      </c>
      <c r="B25" s="48" t="s">
        <v>109</v>
      </c>
      <c r="C25" s="94" t="s">
        <v>121</v>
      </c>
      <c r="D25" s="56" t="s">
        <v>110</v>
      </c>
      <c r="E25" s="85" t="s">
        <v>87</v>
      </c>
      <c r="F25" s="49" t="s">
        <v>101</v>
      </c>
      <c r="G25" s="97">
        <v>1000</v>
      </c>
      <c r="H25" s="97">
        <f t="shared" si="8"/>
        <v>900</v>
      </c>
      <c r="I25" s="97">
        <f>G25*10%</f>
        <v>100</v>
      </c>
      <c r="J25" s="97">
        <f t="shared" si="10"/>
        <v>500</v>
      </c>
      <c r="K25" s="103">
        <v>500</v>
      </c>
      <c r="L25" s="97"/>
      <c r="M25" s="97">
        <f t="shared" si="11"/>
        <v>400</v>
      </c>
      <c r="N25" s="97">
        <f t="shared" si="12"/>
        <v>400</v>
      </c>
      <c r="O25" s="97"/>
      <c r="P25" s="84"/>
    </row>
    <row r="26" spans="1:16" ht="47.25">
      <c r="A26" s="81" t="s">
        <v>130</v>
      </c>
      <c r="B26" s="48" t="s">
        <v>104</v>
      </c>
      <c r="C26" s="94" t="s">
        <v>121</v>
      </c>
      <c r="D26" s="56" t="s">
        <v>106</v>
      </c>
      <c r="E26" s="85" t="s">
        <v>87</v>
      </c>
      <c r="F26" s="49" t="s">
        <v>101</v>
      </c>
      <c r="G26" s="97">
        <v>1000</v>
      </c>
      <c r="H26" s="97">
        <f t="shared" si="8"/>
        <v>900</v>
      </c>
      <c r="I26" s="97">
        <f>G26*10%</f>
        <v>100</v>
      </c>
      <c r="J26" s="97">
        <f t="shared" si="10"/>
        <v>500</v>
      </c>
      <c r="K26" s="103">
        <v>500</v>
      </c>
      <c r="L26" s="97"/>
      <c r="M26" s="97">
        <f t="shared" si="11"/>
        <v>400</v>
      </c>
      <c r="N26" s="97">
        <f t="shared" si="12"/>
        <v>400</v>
      </c>
      <c r="O26" s="97"/>
      <c r="P26" s="84"/>
    </row>
    <row r="27" spans="1:16" ht="47.25">
      <c r="A27" s="81" t="s">
        <v>131</v>
      </c>
      <c r="B27" s="48" t="s">
        <v>105</v>
      </c>
      <c r="C27" s="93" t="s">
        <v>119</v>
      </c>
      <c r="D27" s="56" t="s">
        <v>68</v>
      </c>
      <c r="E27" s="85" t="s">
        <v>87</v>
      </c>
      <c r="F27" s="49" t="s">
        <v>101</v>
      </c>
      <c r="G27" s="97">
        <v>1500</v>
      </c>
      <c r="H27" s="97">
        <v>1247</v>
      </c>
      <c r="I27" s="97">
        <f>G27-H27</f>
        <v>253</v>
      </c>
      <c r="J27" s="97">
        <f t="shared" si="10"/>
        <v>1000</v>
      </c>
      <c r="K27" s="103">
        <v>1000</v>
      </c>
      <c r="L27" s="97"/>
      <c r="M27" s="97">
        <f t="shared" si="11"/>
        <v>247</v>
      </c>
      <c r="N27" s="97">
        <f t="shared" si="12"/>
        <v>247</v>
      </c>
      <c r="O27" s="97"/>
      <c r="P27" s="84"/>
    </row>
    <row r="28" spans="1:16" ht="60" customHeight="1">
      <c r="A28" s="81" t="s">
        <v>132</v>
      </c>
      <c r="B28" s="48" t="s">
        <v>111</v>
      </c>
      <c r="C28" s="93" t="s">
        <v>119</v>
      </c>
      <c r="D28" s="56" t="s">
        <v>112</v>
      </c>
      <c r="E28" s="85" t="s">
        <v>87</v>
      </c>
      <c r="F28" s="49" t="s">
        <v>101</v>
      </c>
      <c r="G28" s="97">
        <f>H28+I28</f>
        <v>1500</v>
      </c>
      <c r="H28" s="97">
        <v>1350</v>
      </c>
      <c r="I28" s="97">
        <v>150</v>
      </c>
      <c r="J28" s="97">
        <f t="shared" si="10"/>
        <v>500</v>
      </c>
      <c r="K28" s="103">
        <v>500</v>
      </c>
      <c r="L28" s="97"/>
      <c r="M28" s="97">
        <f t="shared" si="11"/>
        <v>850</v>
      </c>
      <c r="N28" s="97">
        <f t="shared" si="12"/>
        <v>850</v>
      </c>
      <c r="O28" s="97"/>
      <c r="P28" s="84"/>
    </row>
    <row r="29" spans="1:16" ht="16.5" thickBot="1">
      <c r="A29" s="75"/>
      <c r="B29" s="76" t="s">
        <v>79</v>
      </c>
      <c r="C29" s="90"/>
      <c r="D29" s="77"/>
      <c r="E29" s="78"/>
      <c r="F29" s="78"/>
      <c r="G29" s="102">
        <f t="shared" ref="G29:O29" si="13">G9+G21</f>
        <v>52750</v>
      </c>
      <c r="H29" s="102">
        <f t="shared" si="13"/>
        <v>47392</v>
      </c>
      <c r="I29" s="102">
        <f t="shared" si="13"/>
        <v>5358</v>
      </c>
      <c r="J29" s="102">
        <f t="shared" si="13"/>
        <v>15700</v>
      </c>
      <c r="K29" s="102">
        <f t="shared" si="13"/>
        <v>15700</v>
      </c>
      <c r="L29" s="102">
        <f t="shared" si="13"/>
        <v>0</v>
      </c>
      <c r="M29" s="102">
        <f t="shared" si="13"/>
        <v>37042</v>
      </c>
      <c r="N29" s="102">
        <f t="shared" si="13"/>
        <v>37042</v>
      </c>
      <c r="O29" s="102">
        <f t="shared" si="13"/>
        <v>0</v>
      </c>
      <c r="P29" s="79"/>
    </row>
    <row r="30" spans="1:16">
      <c r="A30" s="51"/>
      <c r="B30" s="50"/>
      <c r="C30" s="50"/>
      <c r="D30" s="51"/>
      <c r="E30" s="50"/>
      <c r="F30" s="50"/>
      <c r="G30" s="50"/>
      <c r="H30" s="62"/>
      <c r="I30" s="50"/>
      <c r="J30" s="50"/>
      <c r="K30" s="62"/>
      <c r="L30" s="50"/>
      <c r="M30" s="50"/>
      <c r="N30" s="62"/>
      <c r="O30" s="50"/>
      <c r="P30" s="50"/>
    </row>
    <row r="31" spans="1:16" hidden="1">
      <c r="A31" s="51"/>
      <c r="B31" s="64" t="s">
        <v>115</v>
      </c>
      <c r="C31" s="50"/>
      <c r="D31" s="51"/>
      <c r="E31" s="50"/>
      <c r="F31" s="50"/>
      <c r="G31" s="50"/>
      <c r="H31" s="63"/>
      <c r="I31" s="65"/>
      <c r="J31" s="50"/>
      <c r="K31" s="63"/>
      <c r="L31" s="50"/>
      <c r="M31" s="50"/>
      <c r="N31" s="63"/>
      <c r="O31" s="50"/>
      <c r="P31" s="50"/>
    </row>
    <row r="32" spans="1:16">
      <c r="H32" s="104"/>
      <c r="M32" s="114">
        <f>M29-M20</f>
        <v>31692</v>
      </c>
      <c r="N32" s="114">
        <f t="shared" ref="N32:O32" si="14">N29-N20</f>
        <v>31692</v>
      </c>
      <c r="O32" s="114">
        <f t="shared" si="14"/>
        <v>0</v>
      </c>
    </row>
    <row r="33" spans="8:8">
      <c r="H33" s="104"/>
    </row>
  </sheetData>
  <mergeCells count="21">
    <mergeCell ref="C6:C8"/>
    <mergeCell ref="B6:B8"/>
    <mergeCell ref="D6:D8"/>
    <mergeCell ref="E6:E8"/>
    <mergeCell ref="F6:F8"/>
    <mergeCell ref="A1:P1"/>
    <mergeCell ref="A2:P2"/>
    <mergeCell ref="A3:P3"/>
    <mergeCell ref="A4:P4"/>
    <mergeCell ref="G6:I6"/>
    <mergeCell ref="J6:L6"/>
    <mergeCell ref="P6:P8"/>
    <mergeCell ref="G7:G8"/>
    <mergeCell ref="H7:I7"/>
    <mergeCell ref="J7:J8"/>
    <mergeCell ref="K7:L7"/>
    <mergeCell ref="N5:P5"/>
    <mergeCell ref="M6:O6"/>
    <mergeCell ref="M7:M8"/>
    <mergeCell ref="N7:O7"/>
    <mergeCell ref="A6:A8"/>
  </mergeCells>
  <pageMargins left="0.51181102362204722" right="0.31496062992125984" top="0.35433070866141736" bottom="0.35433070866141736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PL DTBD 2023 CTMTQG</vt:lpstr>
      <vt:lpstr>2024</vt:lpstr>
      <vt:lpstr>Sheet1</vt:lpstr>
      <vt:lpstr>PLTTr</vt:lpstr>
      <vt:lpstr>'PL DTBD 2023 CTMTQG'!Print_Area</vt:lpstr>
      <vt:lpstr>PLTTr!Print_Area</vt:lpstr>
      <vt:lpstr>PLTTr!Print_Titles</vt:lpstr>
    </vt:vector>
  </TitlesOfParts>
  <Company>ITComputer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2024-12-18T14:48:24Z</cp:lastPrinted>
  <dcterms:created xsi:type="dcterms:W3CDTF">2019-09-16T07:32:00Z</dcterms:created>
  <dcterms:modified xsi:type="dcterms:W3CDTF">2024-12-22T05:31:56Z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C57169E887254994815109BAC76AE4B0</vt:lpwstr>
  </property>
  <property fmtid="{D5CDD505-2E9C-101B-9397-08002B2CF9AE}" pid="3" name="KSOProductBuildVer">
    <vt:lpwstr>1033-11.2.0.11537</vt:lpwstr>
  </property>
</Properties>
</file>