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18C734DF-D65B-425E-A481-350EF1D15ABF}" xr6:coauthVersionLast="36" xr6:coauthVersionMax="36" xr10:uidLastSave="{00000000-0000-0000-0000-000000000000}"/>
  <bookViews>
    <workbookView xWindow="-105" yWindow="-105" windowWidth="23250" windowHeight="12450" tabRatio="738" firstSheet="3" activeTab="3" xr2:uid="{00000000-000D-0000-FFFF-FFFF00000000}"/>
  </bookViews>
  <sheets>
    <sheet name="PL DTBD 2023 CTMTQG" sheetId="8" state="hidden" r:id="rId1"/>
    <sheet name="2024" sheetId="17" state="hidden" r:id="rId2"/>
    <sheet name="Sheet1" sheetId="18" state="hidden" r:id="rId3"/>
    <sheet name="PL1 (NSTW)" sheetId="25" r:id="rId4"/>
  </sheets>
  <definedNames>
    <definedName name="_xlnm._FilterDatabase" localSheetId="0" hidden="1">'PL DTBD 2023 CTMTQG'!$D$2:$D$17</definedName>
    <definedName name="_xlnm.Print_Area" localSheetId="0">'PL DTBD 2023 CTMTQG'!$A$2:$L$17</definedName>
    <definedName name="_xlnm.Print_Titles" localSheetId="3">'PL1 (NSTW)'!$5:$8</definedName>
  </definedNames>
  <calcPr calcId="179021"/>
</workbook>
</file>

<file path=xl/calcChain.xml><?xml version="1.0" encoding="utf-8"?>
<calcChain xmlns="http://schemas.openxmlformats.org/spreadsheetml/2006/main">
  <c r="L45" i="25" l="1"/>
  <c r="H35" i="25" l="1"/>
  <c r="J35" i="25"/>
  <c r="K35" i="25"/>
  <c r="H32" i="25"/>
  <c r="K32" i="25"/>
  <c r="H30" i="25"/>
  <c r="K30" i="25"/>
  <c r="N30" i="25"/>
  <c r="H24" i="25"/>
  <c r="K24" i="25"/>
  <c r="H28" i="25"/>
  <c r="K28" i="25"/>
  <c r="N44" i="25"/>
  <c r="M44" i="25"/>
  <c r="N43" i="25"/>
  <c r="N41" i="25"/>
  <c r="M41" i="25"/>
  <c r="N40" i="25"/>
  <c r="M40" i="25"/>
  <c r="L40" i="25" s="1"/>
  <c r="N38" i="25"/>
  <c r="M38" i="25"/>
  <c r="L38" i="25" s="1"/>
  <c r="N37" i="25"/>
  <c r="M37" i="25"/>
  <c r="L37" i="25" s="1"/>
  <c r="N36" i="25"/>
  <c r="N35" i="25" s="1"/>
  <c r="M36" i="25"/>
  <c r="L36" i="25" s="1"/>
  <c r="N34" i="25"/>
  <c r="M34" i="25"/>
  <c r="L34" i="25" s="1"/>
  <c r="N33" i="25"/>
  <c r="N31" i="25"/>
  <c r="N29" i="25"/>
  <c r="N28" i="25" s="1"/>
  <c r="N26" i="25"/>
  <c r="N27" i="25"/>
  <c r="N25" i="25"/>
  <c r="N19" i="25"/>
  <c r="N20" i="25"/>
  <c r="M21" i="25"/>
  <c r="L21" i="25" s="1"/>
  <c r="N21" i="25"/>
  <c r="M22" i="25"/>
  <c r="L22" i="25" s="1"/>
  <c r="N22" i="25"/>
  <c r="M23" i="25"/>
  <c r="L23" i="25" s="1"/>
  <c r="N23" i="25"/>
  <c r="N18" i="25"/>
  <c r="N12" i="25"/>
  <c r="N13" i="25"/>
  <c r="N14" i="25"/>
  <c r="N15" i="25"/>
  <c r="N16" i="25"/>
  <c r="M12" i="25"/>
  <c r="L12" i="25" s="1"/>
  <c r="M13" i="25"/>
  <c r="M14" i="25"/>
  <c r="L14" i="25" s="1"/>
  <c r="M15" i="25"/>
  <c r="L15" i="25" s="1"/>
  <c r="M16" i="25"/>
  <c r="L16" i="25" s="1"/>
  <c r="N11" i="25"/>
  <c r="M11" i="25"/>
  <c r="L11" i="25" s="1"/>
  <c r="L44" i="25"/>
  <c r="L41" i="25"/>
  <c r="K9" i="25" l="1"/>
  <c r="K46" i="25" s="1"/>
  <c r="M39" i="25"/>
  <c r="N32" i="25"/>
  <c r="M10" i="25"/>
  <c r="L35" i="25"/>
  <c r="M35" i="25"/>
  <c r="L13" i="25"/>
  <c r="L10" i="25" s="1"/>
  <c r="N24" i="25"/>
  <c r="N9" i="25" s="1"/>
  <c r="N46" i="25" s="1"/>
  <c r="L39" i="25"/>
  <c r="I44" i="25"/>
  <c r="F44" i="25"/>
  <c r="J43" i="25"/>
  <c r="F43" i="25"/>
  <c r="H42" i="25"/>
  <c r="G42" i="25"/>
  <c r="I41" i="25"/>
  <c r="F41" i="25"/>
  <c r="I40" i="25"/>
  <c r="F40" i="25"/>
  <c r="J39" i="25"/>
  <c r="H39" i="25"/>
  <c r="G39" i="25"/>
  <c r="I38" i="25"/>
  <c r="I37" i="25"/>
  <c r="I36" i="25"/>
  <c r="G35" i="25"/>
  <c r="F35" i="25"/>
  <c r="I34" i="25"/>
  <c r="J33" i="25"/>
  <c r="G32" i="25"/>
  <c r="F32" i="25"/>
  <c r="J31" i="25"/>
  <c r="F31" i="25"/>
  <c r="F30" i="25" s="1"/>
  <c r="G30" i="25"/>
  <c r="J29" i="25"/>
  <c r="G28" i="25"/>
  <c r="F28" i="25"/>
  <c r="J27" i="25"/>
  <c r="M27" i="25" s="1"/>
  <c r="L27" i="25" s="1"/>
  <c r="J26" i="25"/>
  <c r="J25" i="25"/>
  <c r="G24" i="25"/>
  <c r="F24" i="25"/>
  <c r="I23" i="25"/>
  <c r="F23" i="25"/>
  <c r="I22" i="25"/>
  <c r="F22" i="25"/>
  <c r="I21" i="25"/>
  <c r="F21" i="25"/>
  <c r="J20" i="25"/>
  <c r="M20" i="25" s="1"/>
  <c r="L20" i="25" s="1"/>
  <c r="F20" i="25"/>
  <c r="J19" i="25"/>
  <c r="F19" i="25"/>
  <c r="J18" i="25"/>
  <c r="F18" i="25"/>
  <c r="G17" i="25"/>
  <c r="I16" i="25"/>
  <c r="F16" i="25"/>
  <c r="I15" i="25"/>
  <c r="F15" i="25"/>
  <c r="I14" i="25"/>
  <c r="I13" i="25"/>
  <c r="I12" i="25"/>
  <c r="I11" i="25"/>
  <c r="F11" i="25"/>
  <c r="J10" i="25"/>
  <c r="H10" i="25"/>
  <c r="G10" i="25"/>
  <c r="G9" i="25" l="1"/>
  <c r="G46" i="25" s="1"/>
  <c r="H9" i="25"/>
  <c r="H46" i="25" s="1"/>
  <c r="I27" i="25"/>
  <c r="F10" i="25"/>
  <c r="F42" i="25"/>
  <c r="I35" i="25"/>
  <c r="I20" i="25"/>
  <c r="I18" i="25"/>
  <c r="M18" i="25"/>
  <c r="J28" i="25"/>
  <c r="I33" i="25"/>
  <c r="I32" i="25" s="1"/>
  <c r="J32" i="25"/>
  <c r="J9" i="25" s="1"/>
  <c r="J46" i="25" s="1"/>
  <c r="M33" i="25"/>
  <c r="I31" i="25"/>
  <c r="I30" i="25" s="1"/>
  <c r="M31" i="25"/>
  <c r="J30" i="25"/>
  <c r="I29" i="25"/>
  <c r="M29" i="25"/>
  <c r="L29" i="25" s="1"/>
  <c r="I19" i="25"/>
  <c r="I17" i="25" s="1"/>
  <c r="M19" i="25"/>
  <c r="L19" i="25" s="1"/>
  <c r="I25" i="25"/>
  <c r="J24" i="25"/>
  <c r="M25" i="25"/>
  <c r="I43" i="25"/>
  <c r="I42" i="25" s="1"/>
  <c r="M43" i="25"/>
  <c r="I26" i="25"/>
  <c r="M26" i="25"/>
  <c r="L26" i="25" s="1"/>
  <c r="I39" i="25"/>
  <c r="F39" i="25"/>
  <c r="F17" i="25"/>
  <c r="I10" i="25"/>
  <c r="J17" i="25"/>
  <c r="J42" i="25"/>
  <c r="F9" i="25" l="1"/>
  <c r="F46" i="25" s="1"/>
  <c r="I24" i="25"/>
  <c r="I9" i="25" s="1"/>
  <c r="I46" i="25" s="1"/>
  <c r="M28" i="25"/>
  <c r="L28" i="25"/>
  <c r="L33" i="25"/>
  <c r="L32" i="25" s="1"/>
  <c r="M32" i="25"/>
  <c r="L43" i="25"/>
  <c r="L42" i="25" s="1"/>
  <c r="M42" i="25"/>
  <c r="I28" i="25"/>
  <c r="M24" i="25"/>
  <c r="L25" i="25"/>
  <c r="L24" i="25" s="1"/>
  <c r="L31" i="25"/>
  <c r="L30" i="25" s="1"/>
  <c r="M30" i="25"/>
  <c r="M17" i="25"/>
  <c r="M9" i="25" s="1"/>
  <c r="M46" i="25" s="1"/>
  <c r="L18" i="25"/>
  <c r="L17" i="25" s="1"/>
  <c r="L9" i="25" s="1"/>
  <c r="L46" i="25" s="1"/>
  <c r="L13" i="18" l="1"/>
  <c r="G10" i="18" l="1"/>
  <c r="J10" i="18"/>
  <c r="K10" i="18"/>
  <c r="L10" i="18"/>
  <c r="H18" i="18"/>
  <c r="F18" i="18" s="1"/>
  <c r="K19" i="18"/>
  <c r="H20" i="18" l="1"/>
  <c r="I14" i="18"/>
  <c r="H12" i="18"/>
  <c r="F12" i="18" s="1"/>
  <c r="H14" i="18" l="1"/>
  <c r="F14" i="18" s="1"/>
  <c r="I10" i="18"/>
  <c r="F20" i="18"/>
  <c r="F10" i="18" s="1"/>
  <c r="H10" i="18"/>
  <c r="I19" i="17"/>
  <c r="G19" i="17" s="1"/>
  <c r="J17" i="17" l="1"/>
  <c r="I17" i="17" s="1"/>
  <c r="G17" i="17" s="1"/>
  <c r="I15" i="17"/>
  <c r="G15" i="17" s="1"/>
  <c r="K16" i="8"/>
  <c r="I17" i="8" l="1"/>
  <c r="I16" i="8" s="1"/>
  <c r="J16" i="8"/>
  <c r="H16" i="8"/>
  <c r="K15" i="8"/>
  <c r="Q15" i="8" s="1"/>
  <c r="K14" i="8"/>
  <c r="K13" i="8" s="1"/>
  <c r="J14" i="8"/>
  <c r="J13" i="8" s="1"/>
  <c r="H14" i="8"/>
  <c r="H13" i="8" l="1"/>
  <c r="I15" i="8"/>
  <c r="G17" i="8"/>
  <c r="G16" i="8" s="1"/>
  <c r="I14" i="8" l="1"/>
  <c r="I13" i="8" s="1"/>
  <c r="G15" i="8"/>
  <c r="G14" i="8" s="1"/>
  <c r="G13" i="8" s="1"/>
</calcChain>
</file>

<file path=xl/sharedStrings.xml><?xml version="1.0" encoding="utf-8"?>
<sst xmlns="http://schemas.openxmlformats.org/spreadsheetml/2006/main" count="293" uniqueCount="169">
  <si>
    <t xml:space="preserve">PHỤ LỤC </t>
  </si>
  <si>
    <t xml:space="preserve">ĐỊNH MỨC DUY TU BẢO DƯỠNG CÁC CÔNG TRÌNH CSHT TRÊN ĐỊA BÀN XÃ NĂM 2023
</t>
  </si>
  <si>
    <t>THỰC HIỆN CHƯƠNG TRÌNH MỤC TIÊU QUỐC GIA GIAI ĐOẠN 2021-2025</t>
  </si>
  <si>
    <t>TT</t>
  </si>
  <si>
    <t>Danh mục dự án duy tu bảo dưỡng</t>
  </si>
  <si>
    <t>Năng lực thiết kế</t>
  </si>
  <si>
    <t>Địa điểm xây dựng</t>
  </si>
  <si>
    <t>Thời gian KC-HT</t>
  </si>
  <si>
    <t>Quyết định đầu tư/Khái toán TMĐT (triệu đồng)</t>
  </si>
  <si>
    <t xml:space="preserve">Ghi chú </t>
  </si>
  <si>
    <t>Số quyết định; ngày, tháng, năm ban hành</t>
  </si>
  <si>
    <t xml:space="preserve">TMĐT </t>
  </si>
  <si>
    <t>Tổng số (tất cả các nguồn vốn)</t>
  </si>
  <si>
    <t xml:space="preserve">Trong đó: </t>
  </si>
  <si>
    <t xml:space="preserve">NSTW </t>
  </si>
  <si>
    <t>NSĐP</t>
  </si>
  <si>
    <t>Trong đó:</t>
  </si>
  <si>
    <t>Ngân sách tỉnh</t>
  </si>
  <si>
    <t>Ngân sách huyện, xã</t>
  </si>
  <si>
    <t>7=8+9</t>
  </si>
  <si>
    <t>9=10+11</t>
  </si>
  <si>
    <t>TỔNG CỘNG</t>
  </si>
  <si>
    <t>I</t>
  </si>
  <si>
    <t>Chương trình mục tiêu quốc gia giảm nghèo bền vững</t>
  </si>
  <si>
    <t>II</t>
  </si>
  <si>
    <t xml:space="preserve">Chương trình mục tiêu quốc gia phát triển kinh tế - xã hội vùng đồng bào DTTS và MN </t>
  </si>
  <si>
    <t>Thôn Hà Lên, xã Sơn Màu</t>
  </si>
  <si>
    <t>Duy tu bảo dưỡng Hệ thống nước sinh hoạt xóm ông Một</t>
  </si>
  <si>
    <t>Thôn Tà Vinh, xã Sơn Màu</t>
  </si>
  <si>
    <t>Sửa chữa hệ thống nước sinh hoạt tập trung I Nam</t>
  </si>
  <si>
    <t xml:space="preserve">ĐỊNH MỨC DUY TU BẢO DƯỠNG CÁC CÔNG TRÌNH CSHT TRÊN ĐỊA BÀN XÃ NĂM 2024
</t>
  </si>
  <si>
    <t>THỰC HIỆN CHƯƠNG TRÌNH MỤC TIÊU QUỐC GIA NĂM 2024</t>
  </si>
  <si>
    <t xml:space="preserve">Sửa chữa nhà văn hoá thôn Đăk Panh </t>
  </si>
  <si>
    <t>Thôn Đăk Panh xã Sơn Màu</t>
  </si>
  <si>
    <t xml:space="preserve">Chương trình MTQG giảm nghèo bền vững </t>
  </si>
  <si>
    <t>Chương trình MTQG xây dựng nông thôn mới</t>
  </si>
  <si>
    <t>III</t>
  </si>
  <si>
    <t>Sửa chữa Hệ thống nước sinh hoạt KDC Tà Vanh</t>
  </si>
  <si>
    <t/>
  </si>
  <si>
    <t>?</t>
  </si>
  <si>
    <t>Sửa chữa đường giao thông KDC A Ghẻ đi KDC A Panh</t>
  </si>
  <si>
    <t>Ngân sách huyện</t>
  </si>
  <si>
    <t>Ngân sách xã</t>
  </si>
  <si>
    <t>Thôn Đăk Pao xã Sơn Màu</t>
  </si>
  <si>
    <t>Sửa chữa nước sinh hoạt KDC Tà Vanh</t>
  </si>
  <si>
    <t>Quy mô</t>
  </si>
  <si>
    <t>Huy động (đóng góp nhân dân)</t>
  </si>
  <si>
    <t xml:space="preserve">DANH MỤC CÔNG TRÌNH ĐẦU TƯ NĂM 2024
</t>
  </si>
  <si>
    <t>Nội dung thành phần 07: Nâng cao chất lượng môi trường; xây dựng cảnh quan thôn sáng-xanh-sạch- đẹp, an toàn; giữ gìn và khôi phục cảnh quan truyền thống của nông thôn Việt Nam</t>
  </si>
  <si>
    <t>Mô hình: Đường điện thắp sáng KDC I Nam</t>
  </si>
  <si>
    <t>*</t>
  </si>
  <si>
    <t>-</t>
  </si>
  <si>
    <t>Nội dung 05: Chi giữ gìn và khôi phục cảnh quan truyền thống của nông thôn Việt Nam; phát triển các mô hình thôn, xóm sáng, xanh sạch đẹp, an toàn, khu dân cư kiểu mẫu</t>
  </si>
  <si>
    <t>Nội dung 07: Chi thực hiện chương trình tăng cường bảo vệ môi trường, an toàn thực phẩm và cấp nước sạch nông thôn trong xây dựng nông thôn mới</t>
  </si>
  <si>
    <t>Thôn Tà Vinh xã Sơn Màu</t>
  </si>
  <si>
    <t>Tổng cộng</t>
  </si>
  <si>
    <t>Nội dung</t>
  </si>
  <si>
    <t>Địa điểm</t>
  </si>
  <si>
    <t>Kế hoạch</t>
  </si>
  <si>
    <t>Ghi chú</t>
  </si>
  <si>
    <t>Dân dụng, cấp IV</t>
  </si>
  <si>
    <t>Giao thông, cấp IV</t>
  </si>
  <si>
    <t>Hạ tầng KT, cấp IV</t>
  </si>
  <si>
    <t>Hạ tầng KT, Cấp IV</t>
  </si>
  <si>
    <t>Đường điện thắp sáng KDC I Nam</t>
  </si>
  <si>
    <t>(Kèm theo Thông báo số 32/TB-UBND ngày 29/5/2024 của Chủ tịch UBND xã Sơn Màu)</t>
  </si>
  <si>
    <t>Xã Sơn Màu</t>
  </si>
  <si>
    <t>Thời gian thực hiện</t>
  </si>
  <si>
    <t>Địa điểm thực hiện</t>
  </si>
  <si>
    <t>Nâng cấp, mở rộng nhà văn hóa thôn Tà Vinh</t>
  </si>
  <si>
    <t>Xã Sơn Bua</t>
  </si>
  <si>
    <t>xã Sơn Lập</t>
  </si>
  <si>
    <t>Nâng cấp Nhà văn hóa thôn Mang Trẫy</t>
  </si>
  <si>
    <t>Nâng cấp các hạng mục: Mái tôn Nhà vệ sinh, hệ thống cấp nước, nhà vệ sinh, trang thiết bị.</t>
  </si>
  <si>
    <t>Xã Sơn Lập</t>
  </si>
  <si>
    <t>Xã Sơn Liên</t>
  </si>
  <si>
    <t>Xây dựng Tường rào cổng ngõ và Khu vui chơi cho trẻ Trường Mầm non Sơn Tinh</t>
  </si>
  <si>
    <t>Tường rào khoảng 150m; Khu vui chơi khoảng 200m2</t>
  </si>
  <si>
    <t>Xã Sơn Tinh</t>
  </si>
  <si>
    <t>Khoảng 1000m2</t>
  </si>
  <si>
    <t>Xã Sơn Tân</t>
  </si>
  <si>
    <t>Nâng cấp nhà văn hóa xã</t>
  </si>
  <si>
    <t>Hạng mục: Nhà sinh hoạt, nhà vệ
sinh, sân nền + Tường rào, cổng ngõ</t>
  </si>
  <si>
    <t>Trường PTDTBT Tiểu học&amp;THCS
Sơn Tân (Cơ sở 2 điểm trường cũ)</t>
  </si>
  <si>
    <t>Hạng mục: Tường rào + cổng ngõ
(Cổng ngõ xây dựng bê tông cốt
thép, tường rào xây gạch kéo lưới
B40, trụ bê tông cốt thép), chiều
dài cổng L=10 m, tường rào L=250 m</t>
  </si>
  <si>
    <t>Đập thuỷ lợi Mang Nông</t>
  </si>
  <si>
    <t>xã Sơn Long</t>
  </si>
  <si>
    <t>Xã Sơn Long</t>
  </si>
  <si>
    <t>công suất tưới 10 ha</t>
  </si>
  <si>
    <t>Xã Sơn Dung</t>
  </si>
  <si>
    <t>Thôn Đăk Lang</t>
  </si>
  <si>
    <t xml:space="preserve">Xây dựng mới tuyến đường dây hạ thế 0,4kV đi trên không có chiều dài tuyến khoảng 400 m,   Xây dựng mới tuyến đường dây chiếu sáng đi kết hợp trên trụ BTLT với đường dây 0,4kV. Cần đèn gắn trên cột BTLT </t>
  </si>
  <si>
    <t>Đăk Trên</t>
  </si>
  <si>
    <t>Nâng cấp Sân thể thao thôn Đăk Lang</t>
  </si>
  <si>
    <t>Xây dựng kè ta luy âm, đắp lại phạm vi đất bị sạt lỡ, xây mới hệ thống mương thoát nước quanh sân.</t>
  </si>
  <si>
    <t>Xã Sơn Mùa</t>
  </si>
  <si>
    <t>Đường BTXM đường Tập đoàn 8- Mang Vang (giai đoạn 2)</t>
  </si>
  <si>
    <t>Tan Via</t>
  </si>
  <si>
    <t>Đắk Trên</t>
  </si>
  <si>
    <t>Quy mô đầu tư</t>
  </si>
  <si>
    <t>Tổng số</t>
  </si>
  <si>
    <t>2024-2025</t>
  </si>
  <si>
    <t>Tên dự án</t>
  </si>
  <si>
    <t>IV</t>
  </si>
  <si>
    <t>V</t>
  </si>
  <si>
    <t>VI</t>
  </si>
  <si>
    <t>VII</t>
  </si>
  <si>
    <t>VIII</t>
  </si>
  <si>
    <t>IX</t>
  </si>
  <si>
    <t>Ngân sách tỉnh, huyện, xã và vốn khác</t>
  </si>
  <si>
    <t>ĐVT: triệu đồng</t>
  </si>
  <si>
    <t>Đầu tư sân thể thao thôn Đắk Trên</t>
  </si>
  <si>
    <t>Sân nền, tường rào và các hạng mục liên quan đến sân vận động</t>
  </si>
  <si>
    <t>Công trình điện 0.4kv, kết hợp chiếu sáng đường từ nhà ông Mẻo đi nhà văn hóa Đăk Trên</t>
  </si>
  <si>
    <t>Công trình điện 0.4kv, kết hợp chiếu sáng đường vào KDC Tu Broai</t>
  </si>
  <si>
    <t xml:space="preserve">Xây dựng mới tuyến đường dây hạ thế 0,4kV đi trên không, có chiều dài tuyến khoảng 250 m, Xây dựng mới tuyến đường dây chiếu sáng đi kết hợp trên trụ BTLT với đường dây 0,4kV. Cần đèn gắn trên cột BTLT </t>
  </si>
  <si>
    <t>Hệ thống nước sinh hoạt Đăk Trên</t>
  </si>
  <si>
    <t>Quy mô cung cấp nước sinh hoạt phục vụ cho hơn 50 hộ dân và trụ sở cơ quan, trường học</t>
  </si>
  <si>
    <t>Nâng cấp Đập Thủy lợi Ra Lang 1</t>
  </si>
  <si>
    <t>Công suất tưới 7,5 ha</t>
  </si>
  <si>
    <t xml:space="preserve">Nước sinh hoạt Thôn Nước Min </t>
  </si>
  <si>
    <t>Khoảng 30 (m³/ngày đêm)</t>
  </si>
  <si>
    <t>Nước sinh hoạt thôn Huy Em</t>
  </si>
  <si>
    <t>Nâng cấp đập nướt Lát</t>
  </si>
  <si>
    <t>Khoảng 12ha</t>
  </si>
  <si>
    <t>Nâng cấp Đập Thủy lợi Nước Min</t>
  </si>
  <si>
    <t>Khoảng 12,39ha</t>
  </si>
  <si>
    <t>BTXM , chiều dài khoảng 300m</t>
  </si>
  <si>
    <t>Nâng cấp, sửa chữa đập thủy lợi Xà Ruông</t>
  </si>
  <si>
    <t>Đập lấy nước, tuyến kênh và công trình trên kênh</t>
  </si>
  <si>
    <t>Nâng cấp Nghĩa trang nhân dân xã</t>
  </si>
  <si>
    <t>Bê tông nền, mặt đường, cống  và kè chắn</t>
  </si>
  <si>
    <t>Công trình: Nâng cấp, sửa chữa  Sân vận động xã Sơn Liên; Hạng mục: Kè chống sạt lở</t>
  </si>
  <si>
    <t>Nâng cấp, sửa chữa</t>
  </si>
  <si>
    <t>Xã Sơn liên</t>
  </si>
  <si>
    <t>Xây dựng nhà vệ sinh, sân nền và mái hiên trường Mầm non Đăk Ra Pân (Điểm trường chính)</t>
  </si>
  <si>
    <t>Nâng cấp, mở rộng Nhà văn hoá xã Sơn Lập</t>
  </si>
  <si>
    <t>Nâng cấp các 
hạng mục: Tường, Mái tôn, trang thiết bị.</t>
  </si>
  <si>
    <t>UBND xã Sơn Lập</t>
  </si>
  <si>
    <t>Nâng cấp đập nước Bu</t>
  </si>
  <si>
    <t>Nâng cấp đầu đập, tuyến ống, kênh
 và van điều tiết</t>
  </si>
  <si>
    <t>Thôn Tà Ngàm, xã Sơn Lập</t>
  </si>
  <si>
    <t>Phá dỡ hạng mục cũ; mở rộng nhà sinh hoạt; làm mới mái hiên; tường rào cổng ngõ; sân nền.</t>
  </si>
  <si>
    <t>Khu vui chơi, giải trí</t>
  </si>
  <si>
    <t>0,1 ha</t>
  </si>
  <si>
    <t>Nâng cấp đường BTXM vào KDC Ta Gân</t>
  </si>
  <si>
    <t>Chiều dài tuyến L= 600m, bề rộng mặt đường m: 3m, Bê tông xi măng đá 1x2 M250 dày 16cm, bề rộng nền đường 4m, cống thống thoát ngang, thoát nước dọc</t>
  </si>
  <si>
    <t>Đầu mối giao kế hoạch/Chủ đầu tư</t>
  </si>
  <si>
    <t>UBND xã Sơn Dung</t>
  </si>
  <si>
    <t>UBND xã Sơn Mùa</t>
  </si>
  <si>
    <t>UBND xã Sơn Tinh</t>
  </si>
  <si>
    <t>UBND xã Sơn Bua</t>
  </si>
  <si>
    <t>UBND xã Sơn Liên</t>
  </si>
  <si>
    <t>UBND xã Sơn Long</t>
  </si>
  <si>
    <t>UBND xã Sơn Màu</t>
  </si>
  <si>
    <t>UBND xã Sơn Tân</t>
  </si>
  <si>
    <t>Đã bố trí kế hoạch vốn năm 2024</t>
  </si>
  <si>
    <t>Dự kiến kế hoạch vốn năm 2025</t>
  </si>
  <si>
    <t>DỰ KIẾN KẾ HOẠCH ĐẦU TƯ CÔNG NĂM 2025 THỰC CHƯƠNG TRÌNH MỤC TIÊU QUỐC GIA XÂY DỰNG NÔNG THÔN MỚI NGUỒN VỐN NGÂN SÁCH TRUNG ƯƠNG</t>
  </si>
  <si>
    <t>PHỤ LỤC  1</t>
  </si>
  <si>
    <t>Xây dựng Công viên cây xanh xã Sơn Tinh (giai đoạn 2)</t>
  </si>
  <si>
    <t>Kế hoạch vốn trung hạn 2021 - 2025 đã giao</t>
  </si>
  <si>
    <t>B</t>
  </si>
  <si>
    <t>Kế hoạch vốn còn lại phân khai sau</t>
  </si>
  <si>
    <t>TỔNG CỘNG (A+B):</t>
  </si>
  <si>
    <t>01</t>
  </si>
  <si>
    <t>A</t>
  </si>
  <si>
    <t>Phân khai chi tiết</t>
  </si>
  <si>
    <t>(Kèm theo Tờ trình số 71/TTr-UBND ngày 29/11/2024 của UBND huyện Sơn Tây)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</si>
</sst>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00_);_(* \(#,##0.00\);_(* &quot;-&quot;??_);_(@_)"/>
    <numFmt numFmtId="166" formatCode="_(* #,##0_);_(* \(#,##0\);_(* &quot;-&quot;??_);_(@_)"/>
    <numFmt numFmtId="167" formatCode="_-* #,##0.0\ _₫_-;\-* #,##0.0\ _₫_-;_-* &quot;-&quot;??\ _₫_-;_-@_-"/>
    <numFmt numFmtId="168" formatCode="_(* #,##0.0_);_(* \(#,##0.0\);_(* &quot;-&quot;??.0_);_(@_)"/>
    <numFmt numFmtId="169" formatCode="_(* #,##0.0_);_(* \(#,##0.0\);_(* &quot;-&quot;??_);_(@_)"/>
    <numFmt numFmtId="170" formatCode="_-* #,##0.0\ _₫_-;\-* #,##0.0\ _₫_-;_-* &quot;-&quot;?\ _₫_-;_-@_-"/>
    <numFmt numFmtId="171" formatCode="#,##0;[Red]#,##0"/>
    <numFmt numFmtId="172" formatCode="_(* #,##0_);_(* \(#,##0\);_(* &quot;-&quot;?_);_(@_)"/>
    <numFmt numFmtId="173" formatCode="_(* #,##0.0_);_(* \(#,##0.0\);_(* &quot;-&quot;?_);_(@_)"/>
  </numFmts>
  <fonts count="23">
    <font>
      <sz val="11"/>
      <color theme="1"/>
      <name val="Calibri"/>
      <charset val="134"/>
      <scheme val="minor"/>
    </font>
    <font>
      <sz val="11"/>
      <color theme="1"/>
      <name val="Calibri"/>
      <family val="2"/>
      <scheme val="minor"/>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sz val="11"/>
      <color theme="1"/>
      <name val="Times New Roman"/>
      <family val="1"/>
    </font>
    <font>
      <sz val="12"/>
      <color rgb="FF000000"/>
      <name val="Times New Roman"/>
      <family val="1"/>
    </font>
    <font>
      <b/>
      <sz val="11"/>
      <color theme="1"/>
      <name val="Times New Roman"/>
      <family val="1"/>
    </font>
    <font>
      <sz val="11"/>
      <color indexed="8"/>
      <name val="Calibri"/>
      <family val="2"/>
    </font>
    <font>
      <sz val="11"/>
      <color theme="1"/>
      <name val="Calibri"/>
      <family val="2"/>
    </font>
    <font>
      <sz val="11"/>
      <color theme="1"/>
      <name val="Calibri"/>
      <family val="2"/>
      <scheme val="minor"/>
    </font>
    <font>
      <sz val="12"/>
      <color theme="1"/>
      <name val="Calibri"/>
      <family val="2"/>
      <scheme val="minor"/>
    </font>
    <font>
      <b/>
      <sz val="14"/>
      <color theme="1"/>
      <name val="Times New Roman"/>
      <family val="1"/>
    </font>
    <font>
      <i/>
      <sz val="14"/>
      <color theme="1"/>
      <name val="Times New Roman"/>
      <family val="1"/>
    </font>
    <font>
      <sz val="11"/>
      <name val="Times New Roman"/>
      <family val="1"/>
    </font>
    <font>
      <sz val="11"/>
      <color rgb="FF000000"/>
      <name val="Times New Roman"/>
      <family val="1"/>
    </font>
    <font>
      <b/>
      <sz val="11"/>
      <name val="Times New Roman"/>
      <family val="1"/>
    </font>
    <font>
      <i/>
      <sz val="11"/>
      <color theme="1"/>
      <name val="Times New Roman"/>
      <family val="1"/>
    </font>
    <font>
      <b/>
      <i/>
      <sz val="11"/>
      <color theme="1"/>
      <name val="Times New Roman"/>
      <family val="1"/>
    </font>
    <font>
      <b/>
      <sz val="11"/>
      <color theme="1"/>
      <name val="Calibri"/>
      <family val="2"/>
      <scheme val="minor"/>
    </font>
    <font>
      <sz val="12"/>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xf numFmtId="164" fontId="11" fillId="0" borderId="0" applyFont="0" applyFill="0" applyBorder="0" applyAlignment="0" applyProtection="0"/>
    <xf numFmtId="0" fontId="10" fillId="0" borderId="0"/>
    <xf numFmtId="165" fontId="9" fillId="0" borderId="0" applyFont="0" applyFill="0" applyBorder="0" applyAlignment="0" applyProtection="0"/>
    <xf numFmtId="0" fontId="1" fillId="0" borderId="0"/>
    <xf numFmtId="164" fontId="1" fillId="0" borderId="0" applyFont="0" applyFill="0" applyBorder="0" applyAlignment="0" applyProtection="0"/>
  </cellStyleXfs>
  <cellXfs count="159">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66" fontId="4" fillId="0" borderId="0" xfId="0" applyNumberFormat="1" applyFont="1" applyAlignment="1">
      <alignment horizontal="center" vertical="center"/>
    </xf>
    <xf numFmtId="0" fontId="4" fillId="2" borderId="0" xfId="0" applyFont="1" applyFill="1" applyAlignment="1">
      <alignment horizontal="center" vertical="center"/>
    </xf>
    <xf numFmtId="166" fontId="4" fillId="2" borderId="0" xfId="0" applyNumberFormat="1" applyFont="1" applyFill="1" applyAlignment="1">
      <alignment horizontal="left" vertical="center"/>
    </xf>
    <xf numFmtId="166" fontId="4" fillId="2"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7" fontId="2" fillId="2" borderId="1"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68"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9" fontId="6" fillId="0" borderId="1" xfId="0" applyNumberFormat="1" applyFont="1" applyBorder="1" applyAlignment="1">
      <alignment horizontal="left" vertical="center" wrapText="1"/>
    </xf>
    <xf numFmtId="169" fontId="7" fillId="0" borderId="1" xfId="1"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9" fontId="8" fillId="0" borderId="1" xfId="0" applyNumberFormat="1" applyFont="1" applyBorder="1" applyAlignment="1">
      <alignment horizontal="left" vertical="center" wrapText="1"/>
    </xf>
    <xf numFmtId="168" fontId="4" fillId="2" borderId="1" xfId="0" applyNumberFormat="1" applyFont="1" applyFill="1" applyBorder="1" applyAlignment="1">
      <alignment horizontal="left" vertical="center" wrapText="1"/>
    </xf>
    <xf numFmtId="168" fontId="4" fillId="2" borderId="1" xfId="0" applyNumberFormat="1" applyFont="1" applyFill="1" applyBorder="1" applyAlignment="1">
      <alignment horizontal="center" vertical="center" wrapText="1"/>
    </xf>
    <xf numFmtId="169"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left" vertical="center" wrapText="1"/>
    </xf>
    <xf numFmtId="166" fontId="4" fillId="2" borderId="1" xfId="0" applyNumberFormat="1" applyFont="1" applyFill="1" applyBorder="1" applyAlignment="1">
      <alignment horizontal="left" vertical="center" wrapText="1"/>
    </xf>
    <xf numFmtId="170" fontId="2" fillId="0" borderId="0" xfId="0" applyNumberFormat="1" applyFont="1" applyAlignment="1">
      <alignment horizontal="center" vertical="center"/>
    </xf>
    <xf numFmtId="169" fontId="4" fillId="0" borderId="1" xfId="0" applyNumberFormat="1" applyFont="1" applyBorder="1" applyAlignment="1">
      <alignment horizontal="left" vertical="center" wrapText="1"/>
    </xf>
    <xf numFmtId="169" fontId="2" fillId="0" borderId="1" xfId="0" applyNumberFormat="1" applyFont="1" applyBorder="1" applyAlignment="1">
      <alignment horizontal="left" vertical="center" wrapText="1"/>
    </xf>
    <xf numFmtId="0" fontId="12" fillId="0" borderId="0" xfId="0" applyFont="1"/>
    <xf numFmtId="0" fontId="4" fillId="0" borderId="1" xfId="0" applyFont="1" applyBorder="1" applyAlignment="1">
      <alignment vertical="center"/>
    </xf>
    <xf numFmtId="0" fontId="2" fillId="0" borderId="1" xfId="0" applyFont="1" applyBorder="1" applyAlignment="1">
      <alignment wrapText="1"/>
    </xf>
    <xf numFmtId="166"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9" fontId="4" fillId="2" borderId="1" xfId="0" applyNumberFormat="1"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1" fontId="3" fillId="0" borderId="0" xfId="0" applyNumberFormat="1" applyFont="1" applyAlignment="1">
      <alignment horizontal="center" vertical="center"/>
    </xf>
    <xf numFmtId="0" fontId="2" fillId="0" borderId="0" xfId="0" quotePrefix="1" applyFont="1" applyAlignment="1">
      <alignment horizontal="center" vertical="center"/>
    </xf>
    <xf numFmtId="0" fontId="4" fillId="0" borderId="0" xfId="0" applyFont="1" applyAlignment="1">
      <alignment vertical="center" wrapText="1"/>
    </xf>
    <xf numFmtId="0" fontId="12"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 fontId="15" fillId="0" borderId="1" xfId="0" quotePrefix="1"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171" fontId="15" fillId="0" borderId="1" xfId="0" applyNumberFormat="1" applyFont="1" applyBorder="1" applyAlignment="1">
      <alignment horizontal="center" vertical="center" wrapText="1"/>
    </xf>
    <xf numFmtId="166" fontId="15" fillId="0" borderId="1" xfId="1"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66" fontId="15" fillId="0" borderId="1" xfId="0" applyNumberFormat="1" applyFont="1" applyBorder="1" applyAlignment="1">
      <alignment horizontal="left" vertical="center" wrapText="1"/>
    </xf>
    <xf numFmtId="0" fontId="17" fillId="0" borderId="0" xfId="0" applyFont="1" applyAlignment="1">
      <alignment horizontal="center" vertical="center"/>
    </xf>
    <xf numFmtId="172" fontId="15" fillId="0" borderId="1" xfId="0" applyNumberFormat="1" applyFont="1" applyBorder="1" applyAlignment="1">
      <alignment horizontal="center" vertical="center" wrapText="1"/>
    </xf>
    <xf numFmtId="169" fontId="15" fillId="0" borderId="1" xfId="1" applyNumberFormat="1" applyFont="1" applyFill="1" applyBorder="1" applyAlignment="1">
      <alignment horizontal="center" vertical="center" wrapText="1"/>
    </xf>
    <xf numFmtId="0" fontId="15" fillId="0" borderId="1" xfId="0" applyFont="1" applyBorder="1" applyAlignment="1">
      <alignment vertical="center"/>
    </xf>
    <xf numFmtId="0" fontId="15" fillId="0" borderId="0" xfId="0" applyFont="1" applyAlignment="1">
      <alignment vertical="center"/>
    </xf>
    <xf numFmtId="169" fontId="17" fillId="0" borderId="1" xfId="0" applyNumberFormat="1" applyFont="1" applyBorder="1" applyAlignment="1">
      <alignment horizontal="center" vertical="center" wrapText="1"/>
    </xf>
    <xf numFmtId="0" fontId="17" fillId="0" borderId="1" xfId="0" applyFont="1" applyBorder="1" applyAlignment="1">
      <alignment vertical="center"/>
    </xf>
    <xf numFmtId="0" fontId="17" fillId="0" borderId="0" xfId="0" applyFont="1" applyAlignment="1">
      <alignment vertical="center"/>
    </xf>
    <xf numFmtId="0" fontId="6" fillId="0" borderId="1" xfId="0" applyFont="1" applyBorder="1" applyAlignment="1">
      <alignment horizontal="center" vertical="center" wrapText="1"/>
    </xf>
    <xf numFmtId="169" fontId="6" fillId="0" borderId="1" xfId="0" applyNumberFormat="1" applyFont="1" applyBorder="1" applyAlignment="1">
      <alignment horizontal="center" vertical="center" wrapText="1"/>
    </xf>
    <xf numFmtId="170" fontId="8" fillId="0" borderId="0" xfId="0" applyNumberFormat="1" applyFont="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169" fontId="15" fillId="0" borderId="1" xfId="0" applyNumberFormat="1" applyFont="1" applyBorder="1" applyAlignment="1">
      <alignment horizontal="center" vertical="center" wrapText="1"/>
    </xf>
    <xf numFmtId="3" fontId="15" fillId="0" borderId="1" xfId="0" applyNumberFormat="1" applyFont="1" applyBorder="1" applyAlignment="1">
      <alignment horizontal="right" vertical="center" wrapText="1"/>
    </xf>
    <xf numFmtId="166" fontId="15" fillId="0" borderId="1" xfId="1" applyNumberFormat="1" applyFont="1" applyFill="1" applyBorder="1" applyAlignment="1">
      <alignment horizontal="right" vertical="center" wrapText="1"/>
    </xf>
    <xf numFmtId="0" fontId="15" fillId="0" borderId="1" xfId="0" applyFont="1" applyBorder="1" applyAlignment="1">
      <alignment horizontal="center" vertical="center"/>
    </xf>
    <xf numFmtId="166" fontId="6" fillId="0" borderId="1" xfId="3" quotePrefix="1" applyNumberFormat="1" applyFont="1" applyFill="1" applyBorder="1" applyAlignment="1">
      <alignment horizontal="left" vertical="center" wrapText="1"/>
    </xf>
    <xf numFmtId="3" fontId="15" fillId="0" borderId="1" xfId="1" quotePrefix="1" applyNumberFormat="1" applyFont="1" applyFill="1" applyBorder="1" applyAlignment="1">
      <alignment horizontal="right" vertical="center" wrapText="1"/>
    </xf>
    <xf numFmtId="3" fontId="15" fillId="0" borderId="1" xfId="1" applyNumberFormat="1" applyFont="1" applyFill="1" applyBorder="1" applyAlignment="1">
      <alignment horizontal="right" vertical="center"/>
    </xf>
    <xf numFmtId="0" fontId="6" fillId="0" borderId="1" xfId="0" applyFont="1" applyBorder="1" applyAlignment="1">
      <alignment vertical="center" wrapText="1"/>
    </xf>
    <xf numFmtId="169" fontId="16" fillId="0" borderId="1" xfId="1" applyNumberFormat="1" applyFont="1" applyFill="1" applyBorder="1" applyAlignment="1">
      <alignment vertical="center" wrapText="1"/>
    </xf>
    <xf numFmtId="166" fontId="14" fillId="0" borderId="0" xfId="0" applyNumberFormat="1" applyFont="1" applyAlignment="1">
      <alignment horizontal="center" vertical="center"/>
    </xf>
    <xf numFmtId="166" fontId="8"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 fontId="19" fillId="0" borderId="0" xfId="0" applyNumberFormat="1" applyFont="1" applyAlignment="1">
      <alignment horizontal="center" vertical="center"/>
    </xf>
    <xf numFmtId="0" fontId="17" fillId="0" borderId="1" xfId="0" quotePrefix="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172" fontId="17" fillId="0" borderId="1" xfId="0" applyNumberFormat="1" applyFont="1" applyBorder="1" applyAlignment="1">
      <alignment horizontal="center" vertical="center"/>
    </xf>
    <xf numFmtId="173" fontId="17" fillId="0" borderId="1" xfId="0" applyNumberFormat="1" applyFont="1" applyBorder="1" applyAlignment="1">
      <alignment horizontal="center" vertical="center"/>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166"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166" fontId="8" fillId="0" borderId="1" xfId="0" applyNumberFormat="1" applyFont="1" applyBorder="1" applyAlignment="1">
      <alignment horizontal="center" vertical="center"/>
    </xf>
    <xf numFmtId="166" fontId="6" fillId="0" borderId="1" xfId="0" applyNumberFormat="1" applyFont="1" applyBorder="1" applyAlignment="1">
      <alignment horizontal="left" vertical="center" wrapText="1"/>
    </xf>
    <xf numFmtId="0" fontId="6" fillId="0" borderId="1" xfId="0" applyFont="1" applyBorder="1" applyAlignment="1">
      <alignment horizontal="right" vertical="center"/>
    </xf>
    <xf numFmtId="0" fontId="1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169" fontId="8" fillId="0" borderId="1" xfId="0" applyNumberFormat="1" applyFont="1" applyBorder="1" applyAlignment="1">
      <alignment horizontal="center" vertical="center" wrapText="1"/>
    </xf>
    <xf numFmtId="170" fontId="8" fillId="0" borderId="1" xfId="0" applyNumberFormat="1" applyFont="1" applyBorder="1" applyAlignment="1">
      <alignment horizontal="center" vertical="center" wrapText="1"/>
    </xf>
    <xf numFmtId="171" fontId="15"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15" fillId="0" borderId="1" xfId="0" applyFont="1" applyBorder="1" applyAlignment="1">
      <alignment horizontal="right" vertical="center"/>
    </xf>
    <xf numFmtId="0" fontId="15" fillId="0" borderId="1" xfId="0" applyFont="1" applyBorder="1" applyAlignment="1">
      <alignment horizontal="left" vertical="center"/>
    </xf>
    <xf numFmtId="0" fontId="18" fillId="0" borderId="1" xfId="0" applyFont="1" applyBorder="1" applyAlignment="1">
      <alignment horizontal="center" vertical="center" wrapText="1"/>
    </xf>
    <xf numFmtId="167" fontId="8" fillId="0" borderId="1" xfId="1" applyNumberFormat="1" applyFont="1" applyFill="1" applyBorder="1" applyAlignment="1">
      <alignment horizontal="center" vertical="center" wrapText="1"/>
    </xf>
    <xf numFmtId="170" fontId="8" fillId="0" borderId="1" xfId="0" applyNumberFormat="1" applyFont="1" applyBorder="1" applyAlignment="1">
      <alignment horizontal="center" vertical="center"/>
    </xf>
    <xf numFmtId="0" fontId="19" fillId="0" borderId="0" xfId="0" applyFont="1" applyAlignment="1">
      <alignment horizontal="center" vertical="center"/>
    </xf>
    <xf numFmtId="166" fontId="2" fillId="0" borderId="1" xfId="0" applyNumberFormat="1" applyFont="1" applyBorder="1" applyAlignment="1">
      <alignment horizontal="center" vertical="center"/>
    </xf>
    <xf numFmtId="0" fontId="20" fillId="0" borderId="0" xfId="0" applyFont="1" applyAlignment="1">
      <alignment vertical="center"/>
    </xf>
    <xf numFmtId="165" fontId="4" fillId="0" borderId="0" xfId="0" applyNumberFormat="1" applyFont="1" applyAlignment="1">
      <alignment horizontal="center" vertical="center"/>
    </xf>
    <xf numFmtId="0" fontId="8" fillId="0" borderId="1" xfId="0" applyFont="1" applyBorder="1" applyAlignment="1">
      <alignment horizontal="left" vertical="center" wrapText="1"/>
    </xf>
    <xf numFmtId="0" fontId="21" fillId="0" borderId="1" xfId="0" applyFont="1" applyBorder="1" applyAlignment="1">
      <alignment horizontal="center" vertical="center" wrapText="1"/>
    </xf>
    <xf numFmtId="166" fontId="14" fillId="0" borderId="0" xfId="0" applyNumberFormat="1" applyFont="1" applyAlignment="1">
      <alignment horizontal="left" vertical="center"/>
    </xf>
    <xf numFmtId="166" fontId="14" fillId="0" borderId="0" xfId="0" applyNumberFormat="1" applyFont="1" applyAlignment="1">
      <alignment horizontal="center" vertical="center"/>
    </xf>
    <xf numFmtId="166" fontId="8" fillId="0" borderId="1" xfId="0" applyNumberFormat="1" applyFont="1" applyBorder="1" applyAlignment="1">
      <alignment horizontal="center" vertical="center" wrapText="1"/>
    </xf>
    <xf numFmtId="172" fontId="15"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xf>
    <xf numFmtId="166" fontId="6"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6" fillId="0" borderId="1" xfId="0" quotePrefix="1" applyFont="1" applyBorder="1" applyAlignment="1">
      <alignment horizontal="center" vertical="center"/>
    </xf>
    <xf numFmtId="166" fontId="2" fillId="2" borderId="6" xfId="0" applyNumberFormat="1" applyFont="1" applyFill="1" applyBorder="1" applyAlignment="1">
      <alignment horizontal="center" vertical="center" wrapText="1"/>
    </xf>
    <xf numFmtId="166" fontId="2" fillId="2" borderId="7"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166" fontId="14" fillId="0" borderId="0" xfId="0" applyNumberFormat="1" applyFont="1" applyAlignment="1">
      <alignment horizontal="center" vertical="center"/>
    </xf>
    <xf numFmtId="166" fontId="8" fillId="0" borderId="1" xfId="0" applyNumberFormat="1" applyFont="1" applyBorder="1" applyAlignment="1">
      <alignment horizontal="center" vertical="center" wrapText="1" shrinkToFit="1"/>
    </xf>
    <xf numFmtId="9"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166" fontId="14" fillId="0" borderId="5" xfId="0" applyNumberFormat="1" applyFont="1" applyBorder="1" applyAlignment="1">
      <alignment horizontal="center" vertical="center"/>
    </xf>
  </cellXfs>
  <cellStyles count="6">
    <cellStyle name="Comma" xfId="1" builtinId="3"/>
    <cellStyle name="Comma 10 10 2" xfId="3" xr:uid="{00000000-0005-0000-0000-000001000000}"/>
    <cellStyle name="Comma 2" xfId="5" xr:uid="{00000000-0005-0000-0000-000002000000}"/>
    <cellStyle name="Normal" xfId="0" builtinId="0"/>
    <cellStyle name="Normal 10 2" xfId="2" xr:uid="{00000000-0005-0000-0000-000004000000}"/>
    <cellStyle name="Normal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1209675</xdr:colOff>
      <xdr:row>35</xdr:row>
      <xdr:rowOff>0</xdr:rowOff>
    </xdr:from>
    <xdr:ext cx="0" cy="763361"/>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593612"/>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1544955" y="1049274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1544955"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1544955"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14577060" y="124282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9" name="Text Box 1">
          <a:extLst>
            <a:ext uri="{FF2B5EF4-FFF2-40B4-BE49-F238E27FC236}">
              <a16:creationId xmlns:a16="http://schemas.microsoft.com/office/drawing/2014/main" id="{00000000-0008-0000-0300-000009000000}"/>
            </a:ext>
          </a:extLst>
        </xdr:cNvPr>
        <xdr:cNvSpPr txBox="1">
          <a:spLocks noChangeArrowheads="1"/>
        </xdr:cNvSpPr>
      </xdr:nvSpPr>
      <xdr:spPr bwMode="auto">
        <a:xfrm>
          <a:off x="14577060" y="124282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763361"/>
    <xdr:sp macro="" textlink="">
      <xdr:nvSpPr>
        <xdr:cNvPr id="10" name="Text Box 2">
          <a:extLst>
            <a:ext uri="{FF2B5EF4-FFF2-40B4-BE49-F238E27FC236}">
              <a16:creationId xmlns:a16="http://schemas.microsoft.com/office/drawing/2014/main" id="{00000000-0008-0000-0300-00000A000000}"/>
            </a:ext>
          </a:extLst>
        </xdr:cNvPr>
        <xdr:cNvSpPr txBox="1">
          <a:spLocks noChangeArrowheads="1"/>
        </xdr:cNvSpPr>
      </xdr:nvSpPr>
      <xdr:spPr bwMode="auto">
        <a:xfrm>
          <a:off x="14577060" y="1242822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2" name="Text Box 1">
          <a:extLst>
            <a:ext uri="{FF2B5EF4-FFF2-40B4-BE49-F238E27FC236}">
              <a16:creationId xmlns:a16="http://schemas.microsoft.com/office/drawing/2014/main" id="{00000000-0008-0000-0300-00000C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xdr:row>
      <xdr:rowOff>0</xdr:rowOff>
    </xdr:from>
    <xdr:ext cx="0" cy="602116"/>
    <xdr:sp macro="" textlink="">
      <xdr:nvSpPr>
        <xdr:cNvPr id="14" name="Text Box 1">
          <a:extLst>
            <a:ext uri="{FF2B5EF4-FFF2-40B4-BE49-F238E27FC236}">
              <a16:creationId xmlns:a16="http://schemas.microsoft.com/office/drawing/2014/main" id="{00000000-0008-0000-0300-00000E000000}"/>
            </a:ext>
          </a:extLst>
        </xdr:cNvPr>
        <xdr:cNvSpPr txBox="1">
          <a:spLocks noChangeArrowheads="1"/>
        </xdr:cNvSpPr>
      </xdr:nvSpPr>
      <xdr:spPr bwMode="auto">
        <a:xfrm>
          <a:off x="14577060" y="1242822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5" name="Text Box 2">
          <a:extLst>
            <a:ext uri="{FF2B5EF4-FFF2-40B4-BE49-F238E27FC236}">
              <a16:creationId xmlns:a16="http://schemas.microsoft.com/office/drawing/2014/main" id="{00000000-0008-0000-0300-00000F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6" name="Text Box 1">
          <a:extLst>
            <a:ext uri="{FF2B5EF4-FFF2-40B4-BE49-F238E27FC236}">
              <a16:creationId xmlns:a16="http://schemas.microsoft.com/office/drawing/2014/main" id="{00000000-0008-0000-0300-000010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17" name="Text Box 2">
          <a:extLst>
            <a:ext uri="{FF2B5EF4-FFF2-40B4-BE49-F238E27FC236}">
              <a16:creationId xmlns:a16="http://schemas.microsoft.com/office/drawing/2014/main" id="{00000000-0008-0000-0300-000011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593612"/>
    <xdr:sp macro="" textlink="">
      <xdr:nvSpPr>
        <xdr:cNvPr id="18" name="Text Box 2">
          <a:extLst>
            <a:ext uri="{FF2B5EF4-FFF2-40B4-BE49-F238E27FC236}">
              <a16:creationId xmlns:a16="http://schemas.microsoft.com/office/drawing/2014/main" id="{00000000-0008-0000-0300-000012000000}"/>
            </a:ext>
          </a:extLst>
        </xdr:cNvPr>
        <xdr:cNvSpPr txBox="1">
          <a:spLocks noChangeArrowheads="1"/>
        </xdr:cNvSpPr>
      </xdr:nvSpPr>
      <xdr:spPr bwMode="auto">
        <a:xfrm>
          <a:off x="14577060" y="1049274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602116"/>
    <xdr:sp macro="" textlink="">
      <xdr:nvSpPr>
        <xdr:cNvPr id="19" name="Text Box 1">
          <a:extLst>
            <a:ext uri="{FF2B5EF4-FFF2-40B4-BE49-F238E27FC236}">
              <a16:creationId xmlns:a16="http://schemas.microsoft.com/office/drawing/2014/main" id="{00000000-0008-0000-0300-000013000000}"/>
            </a:ext>
          </a:extLst>
        </xdr:cNvPr>
        <xdr:cNvSpPr txBox="1">
          <a:spLocks noChangeArrowheads="1"/>
        </xdr:cNvSpPr>
      </xdr:nvSpPr>
      <xdr:spPr bwMode="auto">
        <a:xfrm>
          <a:off x="14577060"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602116"/>
    <xdr:sp macro="" textlink="">
      <xdr:nvSpPr>
        <xdr:cNvPr id="20" name="Text Box 2">
          <a:extLst>
            <a:ext uri="{FF2B5EF4-FFF2-40B4-BE49-F238E27FC236}">
              <a16:creationId xmlns:a16="http://schemas.microsoft.com/office/drawing/2014/main" id="{00000000-0008-0000-0300-000014000000}"/>
            </a:ext>
          </a:extLst>
        </xdr:cNvPr>
        <xdr:cNvSpPr txBox="1">
          <a:spLocks noChangeArrowheads="1"/>
        </xdr:cNvSpPr>
      </xdr:nvSpPr>
      <xdr:spPr bwMode="auto">
        <a:xfrm>
          <a:off x="14577060"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1" name="Text Box 2">
          <a:extLst>
            <a:ext uri="{FF2B5EF4-FFF2-40B4-BE49-F238E27FC236}">
              <a16:creationId xmlns:a16="http://schemas.microsoft.com/office/drawing/2014/main" id="{00000000-0008-0000-0300-000015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2" name="Text Box 1">
          <a:extLst>
            <a:ext uri="{FF2B5EF4-FFF2-40B4-BE49-F238E27FC236}">
              <a16:creationId xmlns:a16="http://schemas.microsoft.com/office/drawing/2014/main" id="{00000000-0008-0000-0300-000016000000}"/>
            </a:ext>
          </a:extLst>
        </xdr:cNvPr>
        <xdr:cNvSpPr txBox="1">
          <a:spLocks noChangeArrowheads="1"/>
        </xdr:cNvSpPr>
      </xdr:nvSpPr>
      <xdr:spPr bwMode="auto">
        <a:xfrm>
          <a:off x="14577060"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0" cy="763361"/>
    <xdr:sp macro="" textlink="">
      <xdr:nvSpPr>
        <xdr:cNvPr id="23" name="Text Box 2">
          <a:extLst>
            <a:ext uri="{FF2B5EF4-FFF2-40B4-BE49-F238E27FC236}">
              <a16:creationId xmlns:a16="http://schemas.microsoft.com/office/drawing/2014/main" id="{00000000-0008-0000-0300-000017000000}"/>
            </a:ext>
          </a:extLst>
        </xdr:cNvPr>
        <xdr:cNvSpPr txBox="1">
          <a:spLocks noChangeArrowheads="1"/>
        </xdr:cNvSpPr>
      </xdr:nvSpPr>
      <xdr:spPr bwMode="auto">
        <a:xfrm>
          <a:off x="16468165" y="11098306"/>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4" name="Text Box 2">
          <a:extLst>
            <a:ext uri="{FF2B5EF4-FFF2-40B4-BE49-F238E27FC236}">
              <a16:creationId xmlns:a16="http://schemas.microsoft.com/office/drawing/2014/main" id="{00000000-0008-0000-0300-000018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5" name="Text Box 1">
          <a:extLst>
            <a:ext uri="{FF2B5EF4-FFF2-40B4-BE49-F238E27FC236}">
              <a16:creationId xmlns:a16="http://schemas.microsoft.com/office/drawing/2014/main" id="{00000000-0008-0000-0300-000019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6" name="Text Box 2">
          <a:extLst>
            <a:ext uri="{FF2B5EF4-FFF2-40B4-BE49-F238E27FC236}">
              <a16:creationId xmlns:a16="http://schemas.microsoft.com/office/drawing/2014/main" id="{00000000-0008-0000-0300-00001A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7" name="Text Box 2">
          <a:extLst>
            <a:ext uri="{FF2B5EF4-FFF2-40B4-BE49-F238E27FC236}">
              <a16:creationId xmlns:a16="http://schemas.microsoft.com/office/drawing/2014/main" id="{00000000-0008-0000-0300-00001B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8" name="Text Box 1">
          <a:extLst>
            <a:ext uri="{FF2B5EF4-FFF2-40B4-BE49-F238E27FC236}">
              <a16:creationId xmlns:a16="http://schemas.microsoft.com/office/drawing/2014/main" id="{00000000-0008-0000-0300-00001C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29" name="Text Box 2">
          <a:extLst>
            <a:ext uri="{FF2B5EF4-FFF2-40B4-BE49-F238E27FC236}">
              <a16:creationId xmlns:a16="http://schemas.microsoft.com/office/drawing/2014/main" id="{00000000-0008-0000-0300-00001D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593612"/>
    <xdr:sp macro="" textlink="">
      <xdr:nvSpPr>
        <xdr:cNvPr id="30" name="Text Box 2">
          <a:extLst>
            <a:ext uri="{FF2B5EF4-FFF2-40B4-BE49-F238E27FC236}">
              <a16:creationId xmlns:a16="http://schemas.microsoft.com/office/drawing/2014/main" id="{00000000-0008-0000-0300-00001E000000}"/>
            </a:ext>
          </a:extLst>
        </xdr:cNvPr>
        <xdr:cNvSpPr txBox="1">
          <a:spLocks noChangeArrowheads="1"/>
        </xdr:cNvSpPr>
      </xdr:nvSpPr>
      <xdr:spPr bwMode="auto">
        <a:xfrm>
          <a:off x="1544955" y="1049274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31" name="Text Box 1">
          <a:extLst>
            <a:ext uri="{FF2B5EF4-FFF2-40B4-BE49-F238E27FC236}">
              <a16:creationId xmlns:a16="http://schemas.microsoft.com/office/drawing/2014/main" id="{00000000-0008-0000-0300-00001F000000}"/>
            </a:ext>
          </a:extLst>
        </xdr:cNvPr>
        <xdr:cNvSpPr txBox="1">
          <a:spLocks noChangeArrowheads="1"/>
        </xdr:cNvSpPr>
      </xdr:nvSpPr>
      <xdr:spPr bwMode="auto">
        <a:xfrm>
          <a:off x="1544955"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602116"/>
    <xdr:sp macro="" textlink="">
      <xdr:nvSpPr>
        <xdr:cNvPr id="32" name="Text Box 2">
          <a:extLst>
            <a:ext uri="{FF2B5EF4-FFF2-40B4-BE49-F238E27FC236}">
              <a16:creationId xmlns:a16="http://schemas.microsoft.com/office/drawing/2014/main" id="{00000000-0008-0000-0300-000020000000}"/>
            </a:ext>
          </a:extLst>
        </xdr:cNvPr>
        <xdr:cNvSpPr txBox="1">
          <a:spLocks noChangeArrowheads="1"/>
        </xdr:cNvSpPr>
      </xdr:nvSpPr>
      <xdr:spPr bwMode="auto">
        <a:xfrm>
          <a:off x="1544955" y="1049274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3" name="Text Box 2">
          <a:extLst>
            <a:ext uri="{FF2B5EF4-FFF2-40B4-BE49-F238E27FC236}">
              <a16:creationId xmlns:a16="http://schemas.microsoft.com/office/drawing/2014/main" id="{00000000-0008-0000-0300-000021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4" name="Text Box 1">
          <a:extLst>
            <a:ext uri="{FF2B5EF4-FFF2-40B4-BE49-F238E27FC236}">
              <a16:creationId xmlns:a16="http://schemas.microsoft.com/office/drawing/2014/main" id="{00000000-0008-0000-0300-000022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35</xdr:row>
      <xdr:rowOff>0</xdr:rowOff>
    </xdr:from>
    <xdr:ext cx="0" cy="763361"/>
    <xdr:sp macro="" textlink="">
      <xdr:nvSpPr>
        <xdr:cNvPr id="35" name="Text Box 2">
          <a:extLst>
            <a:ext uri="{FF2B5EF4-FFF2-40B4-BE49-F238E27FC236}">
              <a16:creationId xmlns:a16="http://schemas.microsoft.com/office/drawing/2014/main" id="{00000000-0008-0000-0300-000023000000}"/>
            </a:ext>
          </a:extLst>
        </xdr:cNvPr>
        <xdr:cNvSpPr txBox="1">
          <a:spLocks noChangeArrowheads="1"/>
        </xdr:cNvSpPr>
      </xdr:nvSpPr>
      <xdr:spPr bwMode="auto">
        <a:xfrm>
          <a:off x="1544955" y="1049274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FA19"/>
  <sheetViews>
    <sheetView zoomScale="72" zoomScaleNormal="72" workbookViewId="0">
      <selection activeCell="K32" sqref="K32"/>
    </sheetView>
  </sheetViews>
  <sheetFormatPr defaultColWidth="9" defaultRowHeight="15.75"/>
  <cols>
    <col min="1" max="1" width="7.28515625" style="3" customWidth="1"/>
    <col min="2" max="2" width="37" style="4" customWidth="1"/>
    <col min="3" max="3" width="11.5703125" style="3" customWidth="1"/>
    <col min="4" max="4" width="13.7109375" style="3" customWidth="1"/>
    <col min="5" max="5" width="10.85546875" style="3" customWidth="1"/>
    <col min="6" max="6" width="11.42578125" style="3" customWidth="1"/>
    <col min="7" max="7" width="12.5703125" style="5" customWidth="1"/>
    <col min="8" max="8" width="12.7109375" style="5" customWidth="1"/>
    <col min="9" max="9" width="12.28515625" style="5" customWidth="1"/>
    <col min="10" max="11" width="12.140625" style="5" customWidth="1"/>
    <col min="12" max="12" width="12.28515625" style="5" customWidth="1"/>
    <col min="13" max="16379" width="9" style="3"/>
    <col min="16382" max="16384" width="9" style="3"/>
  </cols>
  <sheetData>
    <row r="2" spans="1:17" s="3" customFormat="1">
      <c r="A2" s="140" t="s">
        <v>0</v>
      </c>
      <c r="B2" s="140"/>
      <c r="C2" s="140"/>
      <c r="D2" s="140"/>
      <c r="E2" s="140"/>
      <c r="F2" s="140"/>
      <c r="G2" s="140"/>
      <c r="H2" s="140"/>
      <c r="I2" s="140"/>
      <c r="J2" s="140"/>
      <c r="K2" s="140"/>
      <c r="L2" s="140"/>
    </row>
    <row r="3" spans="1:17" s="3" customFormat="1">
      <c r="A3" s="141" t="s">
        <v>1</v>
      </c>
      <c r="B3" s="141"/>
      <c r="C3" s="141"/>
      <c r="D3" s="141"/>
      <c r="E3" s="141"/>
      <c r="F3" s="141"/>
      <c r="G3" s="141"/>
      <c r="H3" s="141"/>
      <c r="I3" s="141"/>
      <c r="J3" s="141"/>
      <c r="K3" s="141"/>
      <c r="L3" s="141"/>
    </row>
    <row r="4" spans="1:17" s="3" customFormat="1">
      <c r="A4" s="140" t="s">
        <v>2</v>
      </c>
      <c r="B4" s="140"/>
      <c r="C4" s="140"/>
      <c r="D4" s="140"/>
      <c r="E4" s="140"/>
      <c r="F4" s="140"/>
      <c r="G4" s="140"/>
      <c r="H4" s="140"/>
      <c r="I4" s="140"/>
      <c r="J4" s="140"/>
      <c r="K4" s="140"/>
      <c r="L4" s="140"/>
    </row>
    <row r="5" spans="1:17" s="3" customFormat="1">
      <c r="A5" s="6"/>
      <c r="B5" s="7"/>
      <c r="C5" s="8"/>
      <c r="D5" s="8"/>
      <c r="E5" s="6"/>
      <c r="F5" s="8"/>
      <c r="G5" s="8"/>
      <c r="H5" s="8"/>
      <c r="I5" s="8"/>
      <c r="J5" s="8"/>
      <c r="K5" s="8"/>
      <c r="L5" s="8"/>
    </row>
    <row r="6" spans="1:17" s="1" customFormat="1" ht="12" customHeight="1">
      <c r="A6" s="131" t="s">
        <v>3</v>
      </c>
      <c r="B6" s="131" t="s">
        <v>4</v>
      </c>
      <c r="C6" s="131" t="s">
        <v>5</v>
      </c>
      <c r="D6" s="131" t="s">
        <v>6</v>
      </c>
      <c r="E6" s="131" t="s">
        <v>7</v>
      </c>
      <c r="F6" s="134" t="s">
        <v>8</v>
      </c>
      <c r="G6" s="135"/>
      <c r="H6" s="135"/>
      <c r="I6" s="135"/>
      <c r="J6" s="135"/>
      <c r="K6" s="136"/>
      <c r="L6" s="131" t="s">
        <v>9</v>
      </c>
    </row>
    <row r="7" spans="1:17" s="1" customFormat="1" ht="9" customHeight="1">
      <c r="A7" s="131"/>
      <c r="B7" s="131"/>
      <c r="C7" s="131"/>
      <c r="D7" s="131"/>
      <c r="E7" s="131"/>
      <c r="F7" s="137"/>
      <c r="G7" s="138"/>
      <c r="H7" s="138"/>
      <c r="I7" s="138"/>
      <c r="J7" s="138"/>
      <c r="K7" s="139"/>
      <c r="L7" s="132"/>
    </row>
    <row r="8" spans="1:17" s="1" customFormat="1" ht="12.75" customHeight="1">
      <c r="A8" s="131"/>
      <c r="B8" s="131"/>
      <c r="C8" s="131"/>
      <c r="D8" s="131"/>
      <c r="E8" s="131"/>
      <c r="F8" s="131" t="s">
        <v>10</v>
      </c>
      <c r="G8" s="128" t="s">
        <v>11</v>
      </c>
      <c r="H8" s="129"/>
      <c r="I8" s="129"/>
      <c r="J8" s="129"/>
      <c r="K8" s="130"/>
      <c r="L8" s="132"/>
    </row>
    <row r="9" spans="1:17" s="1" customFormat="1" ht="15.75" customHeight="1">
      <c r="A9" s="131"/>
      <c r="B9" s="131"/>
      <c r="C9" s="131"/>
      <c r="D9" s="131"/>
      <c r="E9" s="131"/>
      <c r="F9" s="131"/>
      <c r="G9" s="133" t="s">
        <v>12</v>
      </c>
      <c r="H9" s="128" t="s">
        <v>13</v>
      </c>
      <c r="I9" s="129"/>
      <c r="J9" s="129"/>
      <c r="K9" s="130"/>
      <c r="L9" s="132"/>
    </row>
    <row r="10" spans="1:17" s="1" customFormat="1" ht="15.75" customHeight="1">
      <c r="A10" s="131"/>
      <c r="B10" s="131"/>
      <c r="C10" s="131"/>
      <c r="D10" s="131"/>
      <c r="E10" s="131"/>
      <c r="F10" s="131"/>
      <c r="G10" s="133"/>
      <c r="H10" s="133" t="s">
        <v>14</v>
      </c>
      <c r="I10" s="133" t="s">
        <v>15</v>
      </c>
      <c r="J10" s="128" t="s">
        <v>16</v>
      </c>
      <c r="K10" s="130"/>
      <c r="L10" s="132"/>
    </row>
    <row r="11" spans="1:17" s="1" customFormat="1" ht="72" customHeight="1">
      <c r="A11" s="131"/>
      <c r="B11" s="131"/>
      <c r="C11" s="131"/>
      <c r="D11" s="131"/>
      <c r="E11" s="131"/>
      <c r="F11" s="131"/>
      <c r="G11" s="133"/>
      <c r="H11" s="133"/>
      <c r="I11" s="133"/>
      <c r="J11" s="10" t="s">
        <v>17</v>
      </c>
      <c r="K11" s="10" t="s">
        <v>18</v>
      </c>
      <c r="L11" s="132"/>
    </row>
    <row r="12" spans="1:17" s="2" customFormat="1">
      <c r="A12" s="11">
        <v>1</v>
      </c>
      <c r="B12" s="11">
        <v>2</v>
      </c>
      <c r="C12" s="11">
        <v>3</v>
      </c>
      <c r="D12" s="11">
        <v>4</v>
      </c>
      <c r="E12" s="11">
        <v>5</v>
      </c>
      <c r="F12" s="11">
        <v>6</v>
      </c>
      <c r="G12" s="12" t="s">
        <v>19</v>
      </c>
      <c r="H12" s="12">
        <v>8</v>
      </c>
      <c r="I12" s="12" t="s">
        <v>20</v>
      </c>
      <c r="J12" s="12">
        <v>10</v>
      </c>
      <c r="K12" s="12">
        <v>11</v>
      </c>
      <c r="L12" s="12">
        <v>13</v>
      </c>
    </row>
    <row r="13" spans="1:17" s="2" customFormat="1" ht="24.95" customHeight="1">
      <c r="A13" s="11"/>
      <c r="B13" s="9" t="s">
        <v>21</v>
      </c>
      <c r="C13" s="11"/>
      <c r="D13" s="11"/>
      <c r="E13" s="11"/>
      <c r="F13" s="11"/>
      <c r="G13" s="13">
        <f>G14+G16</f>
        <v>865</v>
      </c>
      <c r="H13" s="13">
        <f>H14+H16</f>
        <v>752</v>
      </c>
      <c r="I13" s="13">
        <f>I14+I16</f>
        <v>113</v>
      </c>
      <c r="J13" s="13">
        <f>J14+J16</f>
        <v>75</v>
      </c>
      <c r="K13" s="13">
        <f>K14+K16</f>
        <v>38</v>
      </c>
      <c r="L13" s="12"/>
    </row>
    <row r="14" spans="1:17" s="1" customFormat="1" ht="31.5">
      <c r="A14" s="9" t="s">
        <v>22</v>
      </c>
      <c r="B14" s="14" t="s">
        <v>23</v>
      </c>
      <c r="C14" s="9"/>
      <c r="D14" s="9"/>
      <c r="E14" s="9"/>
      <c r="F14" s="9"/>
      <c r="G14" s="15">
        <f>G15</f>
        <v>529</v>
      </c>
      <c r="H14" s="15">
        <f>H15</f>
        <v>460</v>
      </c>
      <c r="I14" s="15">
        <f>I15</f>
        <v>69</v>
      </c>
      <c r="J14" s="15">
        <f>J15</f>
        <v>46</v>
      </c>
      <c r="K14" s="15">
        <f>K15</f>
        <v>23</v>
      </c>
      <c r="L14" s="10"/>
    </row>
    <row r="15" spans="1:17" s="1" customFormat="1" ht="47.25">
      <c r="A15" s="16">
        <v>1</v>
      </c>
      <c r="B15" s="17" t="s">
        <v>29</v>
      </c>
      <c r="C15" s="18"/>
      <c r="D15" s="18" t="s">
        <v>28</v>
      </c>
      <c r="E15" s="19">
        <v>2023</v>
      </c>
      <c r="F15" s="16"/>
      <c r="G15" s="20">
        <f>H15+I15</f>
        <v>529</v>
      </c>
      <c r="H15" s="21">
        <v>460</v>
      </c>
      <c r="I15" s="28">
        <f>J15+K15</f>
        <v>69</v>
      </c>
      <c r="J15" s="28">
        <v>46</v>
      </c>
      <c r="K15" s="28">
        <f>H15*5%</f>
        <v>23</v>
      </c>
      <c r="L15" s="29"/>
      <c r="O15" s="1">
        <v>506</v>
      </c>
      <c r="P15" s="1">
        <v>26.7</v>
      </c>
      <c r="Q15" s="32">
        <f>K15+P15</f>
        <v>49.7</v>
      </c>
    </row>
    <row r="16" spans="1:17" s="1" customFormat="1" ht="47.25">
      <c r="A16" s="9" t="s">
        <v>24</v>
      </c>
      <c r="B16" s="22" t="s">
        <v>25</v>
      </c>
      <c r="C16" s="23"/>
      <c r="D16" s="18"/>
      <c r="E16" s="24"/>
      <c r="F16" s="9"/>
      <c r="G16" s="25">
        <f>SUM(G17:G17)</f>
        <v>336</v>
      </c>
      <c r="H16" s="25">
        <f>SUM(H17:H17)</f>
        <v>292</v>
      </c>
      <c r="I16" s="25">
        <f>SUM(I17:I17)</f>
        <v>44</v>
      </c>
      <c r="J16" s="25">
        <f>SUM(J17:J17)</f>
        <v>29</v>
      </c>
      <c r="K16" s="25">
        <f>SUM(K17:K17)</f>
        <v>15</v>
      </c>
      <c r="L16" s="10"/>
    </row>
    <row r="17" spans="1:12" s="2" customFormat="1" ht="47.25" customHeight="1">
      <c r="A17" s="16">
        <v>1</v>
      </c>
      <c r="B17" s="17" t="s">
        <v>27</v>
      </c>
      <c r="C17" s="11"/>
      <c r="D17" s="18" t="s">
        <v>26</v>
      </c>
      <c r="E17" s="16">
        <v>2023</v>
      </c>
      <c r="F17" s="16"/>
      <c r="G17" s="26">
        <f>H17+I17</f>
        <v>336</v>
      </c>
      <c r="H17" s="27">
        <v>292</v>
      </c>
      <c r="I17" s="27">
        <f>J17+K17</f>
        <v>44</v>
      </c>
      <c r="J17" s="30">
        <v>29</v>
      </c>
      <c r="K17" s="26">
        <v>15</v>
      </c>
      <c r="L17" s="31"/>
    </row>
    <row r="19" spans="1:12" s="3" customFormat="1">
      <c r="B19" s="4"/>
      <c r="G19" s="5"/>
      <c r="H19" s="5"/>
      <c r="I19" s="5"/>
      <c r="J19" s="5"/>
      <c r="K19" s="5"/>
      <c r="L19" s="5"/>
    </row>
  </sheetData>
  <mergeCells count="17">
    <mergeCell ref="A2:L2"/>
    <mergeCell ref="A3:L3"/>
    <mergeCell ref="A4:L4"/>
    <mergeCell ref="G8:K8"/>
    <mergeCell ref="H9:K9"/>
    <mergeCell ref="L6:L11"/>
    <mergeCell ref="J10:K10"/>
    <mergeCell ref="A6:A11"/>
    <mergeCell ref="B6:B11"/>
    <mergeCell ref="C6:C11"/>
    <mergeCell ref="D6:D11"/>
    <mergeCell ref="E6:E11"/>
    <mergeCell ref="F8:F11"/>
    <mergeCell ref="G9:G11"/>
    <mergeCell ref="H10:H11"/>
    <mergeCell ref="I10:I11"/>
    <mergeCell ref="F6:K7"/>
  </mergeCells>
  <printOptions horizontalCentered="1"/>
  <pageMargins left="0" right="0" top="0.39370078740157483" bottom="0.43307086614173229" header="0.31496062992125984" footer="0.19685039370078741"/>
  <pageSetup paperSize="9" scale="85" orientation="landscape"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B20"/>
  <sheetViews>
    <sheetView workbookViewId="0">
      <selection activeCell="K17" sqref="K17"/>
    </sheetView>
  </sheetViews>
  <sheetFormatPr defaultColWidth="9" defaultRowHeight="15.75"/>
  <cols>
    <col min="1" max="1" width="7.28515625" style="3" customWidth="1"/>
    <col min="2" max="2" width="37" style="4" customWidth="1"/>
    <col min="3" max="3" width="11.5703125" style="3" customWidth="1"/>
    <col min="4" max="4" width="13.7109375" style="3" customWidth="1"/>
    <col min="5" max="5" width="10.85546875" style="3" customWidth="1"/>
    <col min="6" max="6" width="11.42578125" style="3" customWidth="1"/>
    <col min="7" max="7" width="12.5703125" style="5" customWidth="1"/>
    <col min="8" max="8" width="12.7109375" style="5" customWidth="1"/>
    <col min="9" max="9" width="12.28515625" style="5" customWidth="1"/>
    <col min="10" max="12" width="12.140625" style="5" customWidth="1"/>
    <col min="13" max="13" width="12.28515625" style="5" customWidth="1"/>
    <col min="14" max="16380" width="9" style="3"/>
    <col min="16383" max="16384" width="9" style="3"/>
  </cols>
  <sheetData>
    <row r="2" spans="1:18 16381:16382">
      <c r="A2" s="140" t="s">
        <v>0</v>
      </c>
      <c r="B2" s="140"/>
      <c r="C2" s="140"/>
      <c r="D2" s="140"/>
      <c r="E2" s="140"/>
      <c r="F2" s="140"/>
      <c r="G2" s="140"/>
      <c r="H2" s="140"/>
      <c r="I2" s="140"/>
      <c r="J2" s="140"/>
      <c r="K2" s="140"/>
      <c r="L2" s="140"/>
      <c r="M2" s="140"/>
      <c r="XFA2" s="3"/>
      <c r="XFB2" s="3"/>
    </row>
    <row r="3" spans="1:18 16381:16382">
      <c r="A3" s="141" t="s">
        <v>30</v>
      </c>
      <c r="B3" s="141"/>
      <c r="C3" s="141"/>
      <c r="D3" s="141"/>
      <c r="E3" s="141"/>
      <c r="F3" s="141"/>
      <c r="G3" s="141"/>
      <c r="H3" s="141"/>
      <c r="I3" s="141"/>
      <c r="J3" s="141"/>
      <c r="K3" s="141"/>
      <c r="L3" s="141"/>
      <c r="M3" s="141"/>
      <c r="XFA3" s="3"/>
      <c r="XFB3" s="3"/>
    </row>
    <row r="4" spans="1:18 16381:16382">
      <c r="A4" s="140" t="s">
        <v>31</v>
      </c>
      <c r="B4" s="140"/>
      <c r="C4" s="140"/>
      <c r="D4" s="140"/>
      <c r="E4" s="140"/>
      <c r="F4" s="140"/>
      <c r="G4" s="140"/>
      <c r="H4" s="140"/>
      <c r="I4" s="140"/>
      <c r="J4" s="140"/>
      <c r="K4" s="140"/>
      <c r="L4" s="140"/>
      <c r="M4" s="140"/>
      <c r="XFA4" s="3"/>
      <c r="XFB4" s="3"/>
    </row>
    <row r="5" spans="1:18 16381:16382">
      <c r="A5" s="6"/>
      <c r="B5" s="7"/>
      <c r="C5" s="8"/>
      <c r="D5" s="8"/>
      <c r="E5" s="6"/>
      <c r="F5" s="8"/>
      <c r="G5" s="8"/>
      <c r="H5" s="8"/>
      <c r="I5" s="8"/>
      <c r="J5" s="8"/>
      <c r="K5" s="8"/>
      <c r="L5" s="8"/>
      <c r="M5" s="8"/>
      <c r="XFA5" s="3"/>
      <c r="XFB5" s="3"/>
    </row>
    <row r="6" spans="1:18 16381:16382" s="1" customFormat="1" ht="12" customHeight="1">
      <c r="A6" s="131" t="s">
        <v>3</v>
      </c>
      <c r="B6" s="131" t="s">
        <v>4</v>
      </c>
      <c r="C6" s="131" t="s">
        <v>5</v>
      </c>
      <c r="D6" s="131" t="s">
        <v>6</v>
      </c>
      <c r="E6" s="131" t="s">
        <v>7</v>
      </c>
      <c r="F6" s="131" t="s">
        <v>8</v>
      </c>
      <c r="G6" s="131"/>
      <c r="H6" s="131"/>
      <c r="I6" s="131"/>
      <c r="J6" s="131"/>
      <c r="K6" s="131"/>
      <c r="L6" s="9"/>
      <c r="M6" s="131" t="s">
        <v>9</v>
      </c>
    </row>
    <row r="7" spans="1:18 16381:16382" s="1" customFormat="1" ht="9" customHeight="1">
      <c r="A7" s="131"/>
      <c r="B7" s="131"/>
      <c r="C7" s="131"/>
      <c r="D7" s="131"/>
      <c r="E7" s="131"/>
      <c r="F7" s="131"/>
      <c r="G7" s="131"/>
      <c r="H7" s="131"/>
      <c r="I7" s="131"/>
      <c r="J7" s="131"/>
      <c r="K7" s="131"/>
      <c r="L7" s="9"/>
      <c r="M7" s="132"/>
    </row>
    <row r="8" spans="1:18 16381:16382" s="1" customFormat="1" ht="12.75" customHeight="1">
      <c r="A8" s="131"/>
      <c r="B8" s="131"/>
      <c r="C8" s="131"/>
      <c r="D8" s="131"/>
      <c r="E8" s="131"/>
      <c r="F8" s="131" t="s">
        <v>10</v>
      </c>
      <c r="G8" s="133" t="s">
        <v>11</v>
      </c>
      <c r="H8" s="133"/>
      <c r="I8" s="133"/>
      <c r="J8" s="133"/>
      <c r="K8" s="133"/>
      <c r="L8" s="10"/>
      <c r="M8" s="132"/>
    </row>
    <row r="9" spans="1:18 16381:16382" s="1" customFormat="1" ht="15.75" customHeight="1">
      <c r="A9" s="131"/>
      <c r="B9" s="131"/>
      <c r="C9" s="131"/>
      <c r="D9" s="131"/>
      <c r="E9" s="131"/>
      <c r="F9" s="131"/>
      <c r="G9" s="133" t="s">
        <v>12</v>
      </c>
      <c r="H9" s="133" t="s">
        <v>13</v>
      </c>
      <c r="I9" s="133"/>
      <c r="J9" s="133"/>
      <c r="K9" s="133"/>
      <c r="L9" s="10"/>
      <c r="M9" s="132"/>
    </row>
    <row r="10" spans="1:18 16381:16382" s="1" customFormat="1" ht="15.75" customHeight="1">
      <c r="A10" s="131"/>
      <c r="B10" s="131"/>
      <c r="C10" s="131"/>
      <c r="D10" s="131"/>
      <c r="E10" s="131"/>
      <c r="F10" s="131"/>
      <c r="G10" s="133"/>
      <c r="H10" s="133" t="s">
        <v>14</v>
      </c>
      <c r="I10" s="133" t="s">
        <v>15</v>
      </c>
      <c r="J10" s="133" t="s">
        <v>16</v>
      </c>
      <c r="K10" s="133"/>
      <c r="L10" s="10"/>
      <c r="M10" s="132"/>
    </row>
    <row r="11" spans="1:18 16381:16382" s="1" customFormat="1" ht="72" customHeight="1">
      <c r="A11" s="131"/>
      <c r="B11" s="131"/>
      <c r="C11" s="131"/>
      <c r="D11" s="131"/>
      <c r="E11" s="131"/>
      <c r="F11" s="131"/>
      <c r="G11" s="133"/>
      <c r="H11" s="133"/>
      <c r="I11" s="133"/>
      <c r="J11" s="10" t="s">
        <v>17</v>
      </c>
      <c r="K11" s="10" t="s">
        <v>41</v>
      </c>
      <c r="L11" s="10" t="s">
        <v>42</v>
      </c>
      <c r="M11" s="132"/>
    </row>
    <row r="12" spans="1:18 16381:16382" s="42" customFormat="1">
      <c r="A12" s="41">
        <v>1</v>
      </c>
      <c r="B12" s="41">
        <v>2</v>
      </c>
      <c r="C12" s="41">
        <v>3</v>
      </c>
      <c r="D12" s="41">
        <v>4</v>
      </c>
      <c r="E12" s="41">
        <v>5</v>
      </c>
      <c r="F12" s="41">
        <v>6</v>
      </c>
      <c r="G12" s="41" t="s">
        <v>19</v>
      </c>
      <c r="H12" s="41">
        <v>8</v>
      </c>
      <c r="I12" s="41" t="s">
        <v>20</v>
      </c>
      <c r="J12" s="41">
        <v>10</v>
      </c>
      <c r="K12" s="41">
        <v>11</v>
      </c>
      <c r="L12" s="41"/>
      <c r="M12" s="41">
        <v>13</v>
      </c>
    </row>
    <row r="13" spans="1:18 16381:16382" s="2" customFormat="1" ht="24.95" customHeight="1">
      <c r="A13" s="11"/>
      <c r="B13" s="9" t="s">
        <v>21</v>
      </c>
      <c r="C13" s="11"/>
      <c r="D13" s="11"/>
      <c r="E13" s="11"/>
      <c r="F13" s="11"/>
      <c r="G13" s="13"/>
      <c r="H13" s="13"/>
      <c r="I13" s="13"/>
      <c r="J13" s="13"/>
      <c r="K13" s="13"/>
      <c r="L13" s="13"/>
      <c r="M13" s="12"/>
    </row>
    <row r="14" spans="1:18 16381:16382" s="1" customFormat="1" ht="47.25">
      <c r="A14" s="9" t="s">
        <v>22</v>
      </c>
      <c r="B14" s="22" t="s">
        <v>25</v>
      </c>
      <c r="C14" s="9"/>
      <c r="D14" s="9"/>
      <c r="E14" s="9"/>
      <c r="F14" s="9"/>
      <c r="G14" s="15"/>
      <c r="H14" s="15"/>
      <c r="I14" s="15"/>
      <c r="J14" s="15"/>
      <c r="K14" s="15"/>
      <c r="L14" s="15"/>
      <c r="M14" s="10"/>
    </row>
    <row r="15" spans="1:18 16381:16382" s="1" customFormat="1" ht="47.25">
      <c r="A15" s="16">
        <v>1</v>
      </c>
      <c r="B15" s="36" t="s">
        <v>32</v>
      </c>
      <c r="C15" s="18"/>
      <c r="D15" s="18" t="s">
        <v>33</v>
      </c>
      <c r="E15" s="19">
        <v>2024</v>
      </c>
      <c r="F15" s="16"/>
      <c r="G15" s="33">
        <f>H15+I15</f>
        <v>407</v>
      </c>
      <c r="H15" s="21">
        <v>355</v>
      </c>
      <c r="I15" s="28">
        <f>J15+K15</f>
        <v>52</v>
      </c>
      <c r="J15" s="28">
        <v>35</v>
      </c>
      <c r="K15" s="28">
        <v>17</v>
      </c>
      <c r="L15" s="28"/>
      <c r="M15" s="28"/>
      <c r="R15" s="32"/>
    </row>
    <row r="16" spans="1:18 16381:16382" s="1" customFormat="1" ht="31.5">
      <c r="A16" s="9" t="s">
        <v>24</v>
      </c>
      <c r="B16" s="37" t="s">
        <v>34</v>
      </c>
      <c r="C16" s="23"/>
      <c r="D16" s="18"/>
      <c r="E16" s="24"/>
      <c r="F16" s="9"/>
      <c r="G16" s="34"/>
      <c r="H16" s="34"/>
      <c r="I16" s="34"/>
      <c r="J16" s="34"/>
      <c r="K16" s="34"/>
      <c r="L16" s="34"/>
      <c r="M16" s="10"/>
      <c r="Q16" s="43" t="s">
        <v>38</v>
      </c>
    </row>
    <row r="17" spans="1:17 16381:16382" s="2" customFormat="1" ht="47.25" customHeight="1">
      <c r="A17" s="16">
        <v>1</v>
      </c>
      <c r="B17" s="44" t="s">
        <v>40</v>
      </c>
      <c r="C17" s="11"/>
      <c r="D17" s="18" t="s">
        <v>33</v>
      </c>
      <c r="E17" s="19">
        <v>2024</v>
      </c>
      <c r="F17" s="16"/>
      <c r="G17" s="40">
        <f>H17+I17</f>
        <v>678</v>
      </c>
      <c r="H17" s="28">
        <v>590</v>
      </c>
      <c r="I17" s="28">
        <f>J17+K17</f>
        <v>88</v>
      </c>
      <c r="J17" s="40">
        <f>H17*10%</f>
        <v>59</v>
      </c>
      <c r="K17" s="40">
        <v>29</v>
      </c>
      <c r="L17" s="40"/>
      <c r="M17" s="31"/>
      <c r="Q17" s="2" t="s">
        <v>39</v>
      </c>
    </row>
    <row r="18" spans="1:17 16381:16382" ht="31.5">
      <c r="A18" s="24" t="s">
        <v>36</v>
      </c>
      <c r="B18" s="37" t="s">
        <v>35</v>
      </c>
      <c r="C18" s="19"/>
      <c r="D18" s="19"/>
      <c r="E18" s="19"/>
      <c r="F18" s="19"/>
      <c r="G18" s="38"/>
      <c r="H18" s="38"/>
      <c r="I18" s="38"/>
      <c r="J18" s="38"/>
      <c r="K18" s="38"/>
      <c r="L18" s="38"/>
      <c r="M18" s="38"/>
      <c r="Q18" s="3" t="s">
        <v>39</v>
      </c>
      <c r="XFA18" s="35"/>
      <c r="XFB18" s="35"/>
    </row>
    <row r="19" spans="1:17 16381:16382" ht="36.75" customHeight="1">
      <c r="A19" s="19">
        <v>1</v>
      </c>
      <c r="B19" s="39" t="s">
        <v>37</v>
      </c>
      <c r="C19" s="19"/>
      <c r="D19" s="18" t="s">
        <v>43</v>
      </c>
      <c r="E19" s="19">
        <v>2024</v>
      </c>
      <c r="F19" s="19"/>
      <c r="G19" s="38">
        <f>H19+I19</f>
        <v>333</v>
      </c>
      <c r="H19" s="38"/>
      <c r="I19" s="38">
        <f>J19+K19+L19</f>
        <v>333</v>
      </c>
      <c r="J19" s="38">
        <v>300</v>
      </c>
      <c r="K19" s="38"/>
      <c r="L19" s="38">
        <v>33</v>
      </c>
      <c r="M19" s="38"/>
      <c r="XFA19" s="3"/>
      <c r="XFB19" s="3"/>
    </row>
    <row r="20" spans="1:17 16381:16382">
      <c r="B20" s="4" t="s">
        <v>64</v>
      </c>
    </row>
  </sheetData>
  <mergeCells count="17">
    <mergeCell ref="H9:K9"/>
    <mergeCell ref="H10:H11"/>
    <mergeCell ref="I10:I11"/>
    <mergeCell ref="J10:K10"/>
    <mergeCell ref="A2:M2"/>
    <mergeCell ref="A3:M3"/>
    <mergeCell ref="A4:M4"/>
    <mergeCell ref="A6:A11"/>
    <mergeCell ref="B6:B11"/>
    <mergeCell ref="C6:C11"/>
    <mergeCell ref="D6:D11"/>
    <mergeCell ref="E6:E11"/>
    <mergeCell ref="F6:K7"/>
    <mergeCell ref="M6:M11"/>
    <mergeCell ref="F8:F11"/>
    <mergeCell ref="G8:K8"/>
    <mergeCell ref="G9:G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FB20"/>
  <sheetViews>
    <sheetView workbookViewId="0">
      <selection activeCell="D17" sqref="D17"/>
    </sheetView>
  </sheetViews>
  <sheetFormatPr defaultColWidth="9" defaultRowHeight="15.75"/>
  <cols>
    <col min="1" max="1" width="4.85546875" style="3" customWidth="1"/>
    <col min="2" max="2" width="56.85546875" style="4" customWidth="1"/>
    <col min="3" max="4" width="10.140625" style="3" customWidth="1"/>
    <col min="5" max="5" width="6.5703125" style="3" customWidth="1"/>
    <col min="6" max="6" width="10.28515625" style="5" customWidth="1"/>
    <col min="7" max="11" width="8.7109375" style="5" customWidth="1"/>
    <col min="12" max="12" width="10.42578125" style="5" customWidth="1"/>
    <col min="13" max="13" width="5.7109375" style="5" customWidth="1"/>
    <col min="14" max="14" width="9.28515625" style="3" bestFit="1" customWidth="1"/>
    <col min="15" max="16380" width="9" style="3"/>
    <col min="16381" max="16382" width="9" style="46"/>
    <col min="16383" max="16384" width="9" style="3"/>
  </cols>
  <sheetData>
    <row r="2" spans="1:18 16381:16382">
      <c r="A2" s="140" t="s">
        <v>0</v>
      </c>
      <c r="B2" s="140"/>
      <c r="C2" s="140"/>
      <c r="D2" s="140"/>
      <c r="E2" s="140"/>
      <c r="F2" s="140"/>
      <c r="G2" s="140"/>
      <c r="H2" s="140"/>
      <c r="I2" s="140"/>
      <c r="J2" s="140"/>
      <c r="K2" s="140"/>
      <c r="L2" s="140"/>
      <c r="M2" s="140"/>
      <c r="XFA2" s="3"/>
      <c r="XFB2" s="3"/>
    </row>
    <row r="3" spans="1:18 16381:16382">
      <c r="A3" s="141" t="s">
        <v>47</v>
      </c>
      <c r="B3" s="141"/>
      <c r="C3" s="141"/>
      <c r="D3" s="141"/>
      <c r="E3" s="141"/>
      <c r="F3" s="141"/>
      <c r="G3" s="141"/>
      <c r="H3" s="141"/>
      <c r="I3" s="141"/>
      <c r="J3" s="141"/>
      <c r="K3" s="141"/>
      <c r="L3" s="141"/>
      <c r="M3" s="141"/>
      <c r="XFA3" s="3"/>
      <c r="XFB3" s="3"/>
    </row>
    <row r="4" spans="1:18 16381:16382" s="47" customFormat="1">
      <c r="A4" s="142" t="s">
        <v>65</v>
      </c>
      <c r="B4" s="142"/>
      <c r="C4" s="142"/>
      <c r="D4" s="142"/>
      <c r="E4" s="142"/>
      <c r="F4" s="142"/>
      <c r="G4" s="142"/>
      <c r="H4" s="142"/>
      <c r="I4" s="142"/>
      <c r="J4" s="142"/>
      <c r="K4" s="142"/>
      <c r="L4" s="142"/>
      <c r="M4" s="142"/>
    </row>
    <row r="5" spans="1:18 16381:16382">
      <c r="A5" s="6"/>
      <c r="B5" s="7"/>
      <c r="C5" s="8"/>
      <c r="D5" s="8"/>
      <c r="E5" s="6"/>
      <c r="F5" s="8"/>
      <c r="G5" s="8"/>
      <c r="H5" s="8"/>
      <c r="I5" s="8"/>
      <c r="J5" s="8"/>
      <c r="K5" s="8"/>
      <c r="L5" s="8"/>
      <c r="M5" s="8"/>
      <c r="XFA5" s="3"/>
      <c r="XFB5" s="3"/>
    </row>
    <row r="6" spans="1:18 16381:16382" s="1" customFormat="1" ht="12.75" customHeight="1">
      <c r="A6" s="131" t="s">
        <v>3</v>
      </c>
      <c r="B6" s="131" t="s">
        <v>56</v>
      </c>
      <c r="C6" s="131" t="s">
        <v>45</v>
      </c>
      <c r="D6" s="131" t="s">
        <v>57</v>
      </c>
      <c r="E6" s="131" t="s">
        <v>58</v>
      </c>
      <c r="F6" s="133" t="s">
        <v>55</v>
      </c>
      <c r="G6" s="133" t="s">
        <v>11</v>
      </c>
      <c r="H6" s="133"/>
      <c r="I6" s="133"/>
      <c r="J6" s="133"/>
      <c r="K6" s="133"/>
      <c r="L6" s="133"/>
      <c r="M6" s="143" t="s">
        <v>59</v>
      </c>
    </row>
    <row r="7" spans="1:18 16381:16382" s="1" customFormat="1" ht="15.75" customHeight="1">
      <c r="A7" s="131"/>
      <c r="B7" s="131"/>
      <c r="C7" s="131"/>
      <c r="D7" s="131"/>
      <c r="E7" s="131"/>
      <c r="F7" s="133"/>
      <c r="G7" s="133" t="s">
        <v>14</v>
      </c>
      <c r="H7" s="133" t="s">
        <v>15</v>
      </c>
      <c r="I7" s="133" t="s">
        <v>16</v>
      </c>
      <c r="J7" s="133"/>
      <c r="K7" s="133"/>
      <c r="L7" s="10"/>
      <c r="M7" s="144"/>
    </row>
    <row r="8" spans="1:18 16381:16382" s="1" customFormat="1" ht="72" customHeight="1">
      <c r="A8" s="131"/>
      <c r="B8" s="131"/>
      <c r="C8" s="131"/>
      <c r="D8" s="131"/>
      <c r="E8" s="131"/>
      <c r="F8" s="133"/>
      <c r="G8" s="133"/>
      <c r="H8" s="133"/>
      <c r="I8" s="10" t="s">
        <v>17</v>
      </c>
      <c r="J8" s="10" t="s">
        <v>41</v>
      </c>
      <c r="K8" s="10" t="s">
        <v>42</v>
      </c>
      <c r="L8" s="10" t="s">
        <v>46</v>
      </c>
      <c r="M8" s="145"/>
    </row>
    <row r="9" spans="1:18 16381:16382" s="42" customFormat="1" ht="31.5">
      <c r="A9" s="41">
        <v>1</v>
      </c>
      <c r="B9" s="41">
        <v>2</v>
      </c>
      <c r="C9" s="41">
        <v>3</v>
      </c>
      <c r="D9" s="41">
        <v>4</v>
      </c>
      <c r="E9" s="41">
        <v>5</v>
      </c>
      <c r="F9" s="41" t="s">
        <v>19</v>
      </c>
      <c r="G9" s="41">
        <v>8</v>
      </c>
      <c r="H9" s="41" t="s">
        <v>20</v>
      </c>
      <c r="I9" s="41">
        <v>10</v>
      </c>
      <c r="J9" s="41">
        <v>11</v>
      </c>
      <c r="K9" s="41"/>
      <c r="L9" s="41"/>
      <c r="M9" s="41">
        <v>13</v>
      </c>
    </row>
    <row r="10" spans="1:18 16381:16382" s="2" customFormat="1" ht="24.95" customHeight="1">
      <c r="A10" s="11"/>
      <c r="B10" s="9" t="s">
        <v>21</v>
      </c>
      <c r="C10" s="11"/>
      <c r="D10" s="11"/>
      <c r="E10" s="11"/>
      <c r="F10" s="13">
        <f>F12+F14+F18+F20</f>
        <v>1535</v>
      </c>
      <c r="G10" s="13">
        <f t="shared" ref="G10:L10" si="0">G12+G14+G18+G20</f>
        <v>945</v>
      </c>
      <c r="H10" s="13">
        <f t="shared" si="0"/>
        <v>590</v>
      </c>
      <c r="I10" s="13">
        <f t="shared" si="0"/>
        <v>544</v>
      </c>
      <c r="J10" s="13">
        <f t="shared" si="0"/>
        <v>46</v>
      </c>
      <c r="K10" s="13">
        <f t="shared" si="0"/>
        <v>0</v>
      </c>
      <c r="L10" s="13">
        <f t="shared" si="0"/>
        <v>0</v>
      </c>
      <c r="M10" s="12"/>
    </row>
    <row r="11" spans="1:18 16381:16382" s="1" customFormat="1" ht="31.5">
      <c r="A11" s="9" t="s">
        <v>22</v>
      </c>
      <c r="B11" s="22" t="s">
        <v>25</v>
      </c>
      <c r="C11" s="9"/>
      <c r="D11" s="9"/>
      <c r="E11" s="9"/>
      <c r="F11" s="15"/>
      <c r="G11" s="15"/>
      <c r="H11" s="15"/>
      <c r="I11" s="15"/>
      <c r="J11" s="15"/>
      <c r="K11" s="15"/>
      <c r="L11" s="15"/>
      <c r="M11" s="10"/>
    </row>
    <row r="12" spans="1:18 16381:16382" s="1" customFormat="1" ht="51.75" customHeight="1">
      <c r="A12" s="16" t="s">
        <v>51</v>
      </c>
      <c r="B12" s="36" t="s">
        <v>32</v>
      </c>
      <c r="C12" s="18" t="s">
        <v>60</v>
      </c>
      <c r="D12" s="18" t="s">
        <v>33</v>
      </c>
      <c r="E12" s="19">
        <v>2024</v>
      </c>
      <c r="F12" s="33">
        <f>G12+H12</f>
        <v>407</v>
      </c>
      <c r="G12" s="21">
        <v>355</v>
      </c>
      <c r="H12" s="28">
        <f>I12+J12</f>
        <v>52</v>
      </c>
      <c r="I12" s="28">
        <v>35</v>
      </c>
      <c r="J12" s="28">
        <v>17</v>
      </c>
      <c r="K12" s="28"/>
      <c r="L12" s="28"/>
      <c r="M12" s="28"/>
      <c r="N12" s="32"/>
      <c r="R12" s="32"/>
    </row>
    <row r="13" spans="1:18 16381:16382" s="1" customFormat="1">
      <c r="A13" s="9" t="s">
        <v>24</v>
      </c>
      <c r="B13" s="22" t="s">
        <v>34</v>
      </c>
      <c r="C13" s="23"/>
      <c r="D13" s="18"/>
      <c r="E13" s="24"/>
      <c r="F13" s="34"/>
      <c r="G13" s="34"/>
      <c r="H13" s="34"/>
      <c r="I13" s="34"/>
      <c r="J13" s="34"/>
      <c r="K13" s="34"/>
      <c r="L13" s="28">
        <f t="shared" ref="L13" si="1">G13*5%</f>
        <v>0</v>
      </c>
      <c r="M13" s="10"/>
      <c r="Q13" s="43"/>
    </row>
    <row r="14" spans="1:18 16381:16382" s="2" customFormat="1" ht="45" customHeight="1">
      <c r="A14" s="16" t="s">
        <v>51</v>
      </c>
      <c r="B14" s="17" t="s">
        <v>40</v>
      </c>
      <c r="C14" s="18" t="s">
        <v>61</v>
      </c>
      <c r="D14" s="18" t="s">
        <v>33</v>
      </c>
      <c r="E14" s="19">
        <v>2024</v>
      </c>
      <c r="F14" s="40">
        <f>G14+H14</f>
        <v>678</v>
      </c>
      <c r="G14" s="28">
        <v>590</v>
      </c>
      <c r="H14" s="28">
        <f>I14+J14</f>
        <v>88</v>
      </c>
      <c r="I14" s="40">
        <f>G14*10%</f>
        <v>59</v>
      </c>
      <c r="J14" s="40">
        <v>29</v>
      </c>
      <c r="K14" s="40"/>
      <c r="L14" s="28"/>
      <c r="M14" s="31"/>
    </row>
    <row r="15" spans="1:18 16381:16382">
      <c r="A15" s="24" t="s">
        <v>36</v>
      </c>
      <c r="B15" s="22" t="s">
        <v>35</v>
      </c>
      <c r="C15" s="19"/>
      <c r="D15" s="19"/>
      <c r="E15" s="19"/>
      <c r="F15" s="38"/>
      <c r="G15" s="38"/>
      <c r="H15" s="38"/>
      <c r="I15" s="38"/>
      <c r="J15" s="38"/>
      <c r="K15" s="38"/>
      <c r="L15" s="38"/>
      <c r="M15" s="38"/>
      <c r="XFA15" s="45"/>
      <c r="XFB15" s="45"/>
    </row>
    <row r="16" spans="1:18 16381:16382" ht="57" customHeight="1">
      <c r="A16" s="19"/>
      <c r="B16" s="17" t="s">
        <v>48</v>
      </c>
      <c r="C16" s="19"/>
      <c r="D16" s="19"/>
      <c r="E16" s="19"/>
      <c r="F16" s="38"/>
      <c r="G16" s="38"/>
      <c r="H16" s="38"/>
      <c r="I16" s="38"/>
      <c r="J16" s="38"/>
      <c r="K16" s="38"/>
      <c r="L16" s="38"/>
      <c r="M16" s="38"/>
      <c r="XFA16" s="45"/>
      <c r="XFB16" s="45"/>
    </row>
    <row r="17" spans="1:13 16381:16382" ht="47.25">
      <c r="A17" s="24" t="s">
        <v>50</v>
      </c>
      <c r="B17" s="39" t="s">
        <v>52</v>
      </c>
      <c r="C17" s="19"/>
      <c r="D17" s="19"/>
      <c r="E17" s="19"/>
      <c r="F17" s="38"/>
      <c r="G17" s="38"/>
      <c r="H17" s="38"/>
      <c r="I17" s="38"/>
      <c r="J17" s="38"/>
      <c r="K17" s="38"/>
      <c r="L17" s="38"/>
      <c r="M17" s="38"/>
      <c r="XFA17" s="45"/>
      <c r="XFB17" s="45"/>
    </row>
    <row r="18" spans="1:13 16381:16382" ht="45.75" customHeight="1">
      <c r="A18" s="24" t="s">
        <v>51</v>
      </c>
      <c r="B18" s="39" t="s">
        <v>49</v>
      </c>
      <c r="C18" s="18" t="s">
        <v>62</v>
      </c>
      <c r="D18" s="18" t="s">
        <v>54</v>
      </c>
      <c r="E18" s="19">
        <v>2024</v>
      </c>
      <c r="F18" s="38">
        <f>G18+H18+L18</f>
        <v>150</v>
      </c>
      <c r="G18" s="38"/>
      <c r="H18" s="38">
        <f>I18</f>
        <v>150</v>
      </c>
      <c r="I18" s="38">
        <v>150</v>
      </c>
      <c r="J18" s="38"/>
      <c r="K18" s="38"/>
      <c r="L18" s="38"/>
      <c r="M18" s="38"/>
      <c r="XFA18" s="45"/>
      <c r="XFB18" s="45"/>
    </row>
    <row r="19" spans="1:13 16381:16382" ht="47.25">
      <c r="A19" s="19" t="s">
        <v>50</v>
      </c>
      <c r="B19" s="39" t="s">
        <v>53</v>
      </c>
      <c r="C19" s="19"/>
      <c r="D19" s="19"/>
      <c r="E19" s="19"/>
      <c r="F19" s="38"/>
      <c r="G19" s="38"/>
      <c r="H19" s="38"/>
      <c r="I19" s="38"/>
      <c r="J19" s="38"/>
      <c r="K19" s="38">
        <f t="shared" ref="K19" si="2">I19*10%</f>
        <v>0</v>
      </c>
      <c r="L19" s="38"/>
      <c r="M19" s="38"/>
    </row>
    <row r="20" spans="1:13 16381:16382" ht="43.5" customHeight="1">
      <c r="A20" s="19" t="s">
        <v>51</v>
      </c>
      <c r="B20" s="39" t="s">
        <v>44</v>
      </c>
      <c r="C20" s="18" t="s">
        <v>63</v>
      </c>
      <c r="D20" s="18" t="s">
        <v>43</v>
      </c>
      <c r="E20" s="19">
        <v>2024</v>
      </c>
      <c r="F20" s="38">
        <f>G20+H20</f>
        <v>300</v>
      </c>
      <c r="G20" s="38"/>
      <c r="H20" s="38">
        <f>I20+J20+K20</f>
        <v>300</v>
      </c>
      <c r="I20" s="38">
        <v>300</v>
      </c>
      <c r="J20" s="38"/>
      <c r="K20" s="38"/>
      <c r="L20" s="38"/>
      <c r="M20" s="38"/>
      <c r="XFA20" s="3"/>
      <c r="XFB20" s="3"/>
    </row>
  </sheetData>
  <mergeCells count="14">
    <mergeCell ref="A2:M2"/>
    <mergeCell ref="A3:M3"/>
    <mergeCell ref="A4:M4"/>
    <mergeCell ref="A6:A8"/>
    <mergeCell ref="B6:B8"/>
    <mergeCell ref="C6:C8"/>
    <mergeCell ref="D6:D8"/>
    <mergeCell ref="E6:E8"/>
    <mergeCell ref="M6:M8"/>
    <mergeCell ref="G6:L6"/>
    <mergeCell ref="G7:G8"/>
    <mergeCell ref="H7:H8"/>
    <mergeCell ref="I7:K7"/>
    <mergeCell ref="F6:F8"/>
  </mergeCells>
  <pageMargins left="0" right="0" top="0.15748031496062992" bottom="0" header="0.31496062992125984" footer="0.31496062992125984"/>
  <pageSetup paperSize="9" scale="8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O52"/>
  <sheetViews>
    <sheetView tabSelected="1" zoomScale="85" zoomScaleNormal="85" workbookViewId="0">
      <pane ySplit="8" topLeftCell="A9" activePane="bottomLeft" state="frozen"/>
      <selection pane="bottomLeft" activeCell="G11" sqref="G11"/>
    </sheetView>
  </sheetViews>
  <sheetFormatPr defaultColWidth="9" defaultRowHeight="15.75"/>
  <cols>
    <col min="1" max="1" width="5.5703125" style="3" customWidth="1"/>
    <col min="2" max="2" width="35.7109375" style="4" customWidth="1"/>
    <col min="3" max="3" width="51.28515625" style="3" customWidth="1"/>
    <col min="4" max="4" width="11.5703125" style="3" customWidth="1"/>
    <col min="5" max="5" width="16" style="3" customWidth="1"/>
    <col min="6" max="6" width="13.28515625" style="5" customWidth="1"/>
    <col min="7" max="7" width="13.7109375" style="5" customWidth="1"/>
    <col min="8" max="8" width="12.140625" style="5" customWidth="1"/>
    <col min="9" max="9" width="13" style="5" customWidth="1"/>
    <col min="10" max="10" width="13.28515625" style="5" customWidth="1"/>
    <col min="11" max="11" width="11.85546875" style="5" customWidth="1"/>
    <col min="12" max="12" width="13" style="5" customWidth="1"/>
    <col min="13" max="13" width="13.28515625" style="5" customWidth="1"/>
    <col min="14" max="14" width="12.28515625" style="5" customWidth="1"/>
    <col min="15" max="15" width="24.28515625" style="3" customWidth="1"/>
    <col min="16" max="16" width="12.42578125" style="3" bestFit="1" customWidth="1"/>
    <col min="17" max="17" width="12.85546875" style="3" bestFit="1" customWidth="1"/>
    <col min="18" max="16367" width="9" style="3"/>
    <col min="16368" max="16369" width="9" style="46"/>
    <col min="16370" max="16384" width="9" style="3"/>
  </cols>
  <sheetData>
    <row r="1" spans="1:15 16368:16369" ht="18.75">
      <c r="A1" s="151" t="s">
        <v>159</v>
      </c>
      <c r="B1" s="151"/>
      <c r="C1" s="151"/>
      <c r="D1" s="151"/>
      <c r="E1" s="151"/>
      <c r="F1" s="151"/>
      <c r="G1" s="151"/>
      <c r="H1" s="151"/>
      <c r="I1" s="151"/>
      <c r="J1" s="151"/>
      <c r="K1" s="151"/>
      <c r="L1" s="151"/>
      <c r="M1" s="151"/>
      <c r="N1" s="151"/>
      <c r="O1" s="151"/>
      <c r="XEN1" s="3"/>
      <c r="XEO1" s="3"/>
    </row>
    <row r="2" spans="1:15 16368:16369" ht="18.75">
      <c r="A2" s="152" t="s">
        <v>158</v>
      </c>
      <c r="B2" s="152"/>
      <c r="C2" s="152"/>
      <c r="D2" s="152"/>
      <c r="E2" s="152"/>
      <c r="F2" s="152"/>
      <c r="G2" s="152"/>
      <c r="H2" s="152"/>
      <c r="I2" s="152"/>
      <c r="J2" s="152"/>
      <c r="K2" s="152"/>
      <c r="L2" s="152"/>
      <c r="M2" s="152"/>
      <c r="N2" s="152"/>
      <c r="O2" s="152"/>
      <c r="XEN2" s="3"/>
      <c r="XEO2" s="3"/>
    </row>
    <row r="3" spans="1:15 16368:16369" s="47" customFormat="1" ht="18.75">
      <c r="A3" s="153" t="s">
        <v>168</v>
      </c>
      <c r="B3" s="153"/>
      <c r="C3" s="153"/>
      <c r="D3" s="153"/>
      <c r="E3" s="153"/>
      <c r="F3" s="153"/>
      <c r="G3" s="153"/>
      <c r="H3" s="153"/>
      <c r="I3" s="153"/>
      <c r="J3" s="153"/>
      <c r="K3" s="153"/>
      <c r="L3" s="153"/>
      <c r="M3" s="153"/>
      <c r="N3" s="153"/>
      <c r="O3" s="153"/>
    </row>
    <row r="4" spans="1:15 16368:16369" s="47" customFormat="1" ht="23.45" customHeight="1">
      <c r="A4" s="82"/>
      <c r="B4" s="82"/>
      <c r="C4" s="82"/>
      <c r="D4" s="82"/>
      <c r="E4" s="82"/>
      <c r="F4" s="82"/>
      <c r="G4" s="82"/>
      <c r="H4" s="82"/>
      <c r="I4" s="82"/>
      <c r="J4" s="119"/>
      <c r="K4" s="82"/>
      <c r="L4" s="120"/>
      <c r="M4" s="158" t="s">
        <v>110</v>
      </c>
      <c r="N4" s="158"/>
    </row>
    <row r="5" spans="1:15 16368:16369" s="72" customFormat="1" ht="27.6" customHeight="1">
      <c r="A5" s="148" t="s">
        <v>3</v>
      </c>
      <c r="B5" s="154" t="s">
        <v>161</v>
      </c>
      <c r="C5" s="154"/>
      <c r="D5" s="154"/>
      <c r="E5" s="154"/>
      <c r="F5" s="154"/>
      <c r="G5" s="154"/>
      <c r="H5" s="154"/>
      <c r="I5" s="154" t="s">
        <v>156</v>
      </c>
      <c r="J5" s="154"/>
      <c r="K5" s="154"/>
      <c r="L5" s="154" t="s">
        <v>157</v>
      </c>
      <c r="M5" s="154"/>
      <c r="N5" s="154"/>
      <c r="O5" s="155" t="s">
        <v>147</v>
      </c>
    </row>
    <row r="6" spans="1:15 16368:16369" s="68" customFormat="1" ht="20.45" customHeight="1">
      <c r="A6" s="149"/>
      <c r="B6" s="156" t="s">
        <v>102</v>
      </c>
      <c r="C6" s="156" t="s">
        <v>99</v>
      </c>
      <c r="D6" s="156" t="s">
        <v>67</v>
      </c>
      <c r="E6" s="156" t="s">
        <v>68</v>
      </c>
      <c r="F6" s="157" t="s">
        <v>100</v>
      </c>
      <c r="G6" s="157" t="s">
        <v>11</v>
      </c>
      <c r="H6" s="157"/>
      <c r="I6" s="157" t="s">
        <v>100</v>
      </c>
      <c r="J6" s="157" t="s">
        <v>11</v>
      </c>
      <c r="K6" s="157"/>
      <c r="L6" s="157" t="s">
        <v>100</v>
      </c>
      <c r="M6" s="157" t="s">
        <v>11</v>
      </c>
      <c r="N6" s="157"/>
      <c r="O6" s="155"/>
    </row>
    <row r="7" spans="1:15 16368:16369" s="68" customFormat="1" ht="57.6" customHeight="1">
      <c r="A7" s="150"/>
      <c r="B7" s="156"/>
      <c r="C7" s="156"/>
      <c r="D7" s="156"/>
      <c r="E7" s="156"/>
      <c r="F7" s="157"/>
      <c r="G7" s="83" t="s">
        <v>14</v>
      </c>
      <c r="H7" s="83" t="s">
        <v>109</v>
      </c>
      <c r="I7" s="157"/>
      <c r="J7" s="83" t="s">
        <v>14</v>
      </c>
      <c r="K7" s="83" t="s">
        <v>109</v>
      </c>
      <c r="L7" s="157"/>
      <c r="M7" s="121" t="s">
        <v>14</v>
      </c>
      <c r="N7" s="121" t="s">
        <v>109</v>
      </c>
      <c r="O7" s="155"/>
    </row>
    <row r="8" spans="1:15 16368:16369" s="85" customFormat="1" ht="15">
      <c r="A8" s="84">
        <v>1</v>
      </c>
      <c r="B8" s="84">
        <v>2</v>
      </c>
      <c r="C8" s="84">
        <v>3</v>
      </c>
      <c r="D8" s="84">
        <v>4</v>
      </c>
      <c r="E8" s="84">
        <v>5</v>
      </c>
      <c r="F8" s="84">
        <v>6</v>
      </c>
      <c r="G8" s="84">
        <v>7</v>
      </c>
      <c r="H8" s="84">
        <v>8</v>
      </c>
      <c r="I8" s="84">
        <v>9</v>
      </c>
      <c r="J8" s="84">
        <v>10</v>
      </c>
      <c r="K8" s="84">
        <v>11</v>
      </c>
      <c r="L8" s="84">
        <v>12</v>
      </c>
      <c r="M8" s="84">
        <v>13</v>
      </c>
      <c r="N8" s="84">
        <v>14</v>
      </c>
      <c r="O8" s="84">
        <v>15</v>
      </c>
    </row>
    <row r="9" spans="1:15 16368:16369" s="57" customFormat="1" ht="15">
      <c r="A9" s="86" t="s">
        <v>166</v>
      </c>
      <c r="B9" s="87" t="s">
        <v>167</v>
      </c>
      <c r="C9" s="88"/>
      <c r="D9" s="48"/>
      <c r="E9" s="88"/>
      <c r="F9" s="89">
        <f>F10+F17+F24+F28+F30+F32+F35+F39+F42</f>
        <v>24000</v>
      </c>
      <c r="G9" s="89">
        <f t="shared" ref="G9:N9" si="0">G10+G17+G24+G28+G30+G32+G35+G39+G42</f>
        <v>24000</v>
      </c>
      <c r="H9" s="89">
        <f t="shared" si="0"/>
        <v>0</v>
      </c>
      <c r="I9" s="89">
        <f t="shared" si="0"/>
        <v>16800</v>
      </c>
      <c r="J9" s="89">
        <f t="shared" si="0"/>
        <v>16800</v>
      </c>
      <c r="K9" s="89">
        <f t="shared" si="0"/>
        <v>0</v>
      </c>
      <c r="L9" s="89">
        <f t="shared" si="0"/>
        <v>7200</v>
      </c>
      <c r="M9" s="89">
        <f t="shared" si="0"/>
        <v>7200</v>
      </c>
      <c r="N9" s="89">
        <f t="shared" si="0"/>
        <v>0</v>
      </c>
      <c r="O9" s="88"/>
    </row>
    <row r="10" spans="1:15 16368:16369" s="57" customFormat="1" ht="15">
      <c r="A10" s="86" t="s">
        <v>22</v>
      </c>
      <c r="B10" s="87" t="s">
        <v>89</v>
      </c>
      <c r="C10" s="88"/>
      <c r="D10" s="48"/>
      <c r="E10" s="88"/>
      <c r="F10" s="89">
        <f>SUM(F11:F16)</f>
        <v>5700</v>
      </c>
      <c r="G10" s="89">
        <f>SUM(G11:G16)</f>
        <v>5700</v>
      </c>
      <c r="H10" s="89">
        <f t="shared" ref="H10:J10" si="1">SUM(H11:H16)</f>
        <v>0</v>
      </c>
      <c r="I10" s="89">
        <f t="shared" si="1"/>
        <v>4120</v>
      </c>
      <c r="J10" s="89">
        <f t="shared" si="1"/>
        <v>4120</v>
      </c>
      <c r="K10" s="90"/>
      <c r="L10" s="89">
        <f t="shared" ref="L10:M10" si="2">SUM(L11:L16)</f>
        <v>1580</v>
      </c>
      <c r="M10" s="89">
        <f t="shared" si="2"/>
        <v>1580</v>
      </c>
      <c r="N10" s="90"/>
      <c r="O10" s="88"/>
    </row>
    <row r="11" spans="1:15 16368:16369" s="64" customFormat="1" ht="30">
      <c r="A11" s="51">
        <v>1</v>
      </c>
      <c r="B11" s="49" t="s">
        <v>111</v>
      </c>
      <c r="C11" s="52" t="s">
        <v>112</v>
      </c>
      <c r="D11" s="76" t="s">
        <v>101</v>
      </c>
      <c r="E11" s="50" t="s">
        <v>98</v>
      </c>
      <c r="F11" s="60">
        <f>G11</f>
        <v>800</v>
      </c>
      <c r="G11" s="60">
        <v>800</v>
      </c>
      <c r="H11" s="62"/>
      <c r="I11" s="73">
        <f>J11</f>
        <v>600</v>
      </c>
      <c r="J11" s="73">
        <v>600</v>
      </c>
      <c r="K11" s="62"/>
      <c r="L11" s="73">
        <f>M11</f>
        <v>200</v>
      </c>
      <c r="M11" s="73">
        <f>+G11-J11</f>
        <v>200</v>
      </c>
      <c r="N11" s="62">
        <f>+H11-K11</f>
        <v>0</v>
      </c>
      <c r="O11" s="118" t="s">
        <v>148</v>
      </c>
    </row>
    <row r="12" spans="1:15 16368:16369" s="61" customFormat="1" ht="45">
      <c r="A12" s="51">
        <v>2</v>
      </c>
      <c r="B12" s="49" t="s">
        <v>145</v>
      </c>
      <c r="C12" s="50" t="s">
        <v>146</v>
      </c>
      <c r="D12" s="76" t="s">
        <v>101</v>
      </c>
      <c r="E12" s="50" t="s">
        <v>90</v>
      </c>
      <c r="F12" s="60">
        <v>900</v>
      </c>
      <c r="G12" s="60">
        <v>900</v>
      </c>
      <c r="H12" s="59"/>
      <c r="I12" s="73">
        <f t="shared" ref="I12:I44" si="3">J12</f>
        <v>600</v>
      </c>
      <c r="J12" s="73">
        <v>600</v>
      </c>
      <c r="K12" s="59"/>
      <c r="L12" s="73">
        <f t="shared" ref="L12:L16" si="4">M12</f>
        <v>300</v>
      </c>
      <c r="M12" s="73">
        <f t="shared" ref="M12:M16" si="5">+G12-J12</f>
        <v>300</v>
      </c>
      <c r="N12" s="62">
        <f t="shared" ref="N12:N16" si="6">+H12-K12</f>
        <v>0</v>
      </c>
      <c r="O12" s="118" t="s">
        <v>148</v>
      </c>
    </row>
    <row r="13" spans="1:15 16368:16369" s="61" customFormat="1" ht="60">
      <c r="A13" s="51">
        <v>3</v>
      </c>
      <c r="B13" s="49" t="s">
        <v>113</v>
      </c>
      <c r="C13" s="50" t="s">
        <v>91</v>
      </c>
      <c r="D13" s="76" t="s">
        <v>101</v>
      </c>
      <c r="E13" s="50" t="s">
        <v>92</v>
      </c>
      <c r="F13" s="74">
        <v>1100</v>
      </c>
      <c r="G13" s="75">
        <v>1100</v>
      </c>
      <c r="H13" s="59"/>
      <c r="I13" s="73">
        <f t="shared" si="3"/>
        <v>820</v>
      </c>
      <c r="J13" s="73">
        <v>820</v>
      </c>
      <c r="K13" s="59"/>
      <c r="L13" s="73">
        <f t="shared" si="4"/>
        <v>280</v>
      </c>
      <c r="M13" s="73">
        <f t="shared" si="5"/>
        <v>280</v>
      </c>
      <c r="N13" s="62">
        <f t="shared" si="6"/>
        <v>0</v>
      </c>
      <c r="O13" s="118" t="s">
        <v>148</v>
      </c>
    </row>
    <row r="14" spans="1:15 16368:16369" s="61" customFormat="1" ht="60">
      <c r="A14" s="51">
        <v>4</v>
      </c>
      <c r="B14" s="49" t="s">
        <v>114</v>
      </c>
      <c r="C14" s="50" t="s">
        <v>115</v>
      </c>
      <c r="D14" s="76" t="s">
        <v>101</v>
      </c>
      <c r="E14" s="50" t="s">
        <v>97</v>
      </c>
      <c r="F14" s="74">
        <v>600</v>
      </c>
      <c r="G14" s="75">
        <v>600</v>
      </c>
      <c r="H14" s="59"/>
      <c r="I14" s="73">
        <f t="shared" si="3"/>
        <v>600</v>
      </c>
      <c r="J14" s="73">
        <v>600</v>
      </c>
      <c r="K14" s="59"/>
      <c r="L14" s="73">
        <f t="shared" si="4"/>
        <v>0</v>
      </c>
      <c r="M14" s="73">
        <f t="shared" si="5"/>
        <v>0</v>
      </c>
      <c r="N14" s="62">
        <f t="shared" si="6"/>
        <v>0</v>
      </c>
      <c r="O14" s="118" t="s">
        <v>148</v>
      </c>
    </row>
    <row r="15" spans="1:15 16368:16369" s="61" customFormat="1" ht="30">
      <c r="A15" s="51">
        <v>5</v>
      </c>
      <c r="B15" s="49" t="s">
        <v>116</v>
      </c>
      <c r="C15" s="52" t="s">
        <v>117</v>
      </c>
      <c r="D15" s="76" t="s">
        <v>101</v>
      </c>
      <c r="E15" s="53" t="s">
        <v>98</v>
      </c>
      <c r="F15" s="58">
        <f>SUM(G15:H15)</f>
        <v>1200</v>
      </c>
      <c r="G15" s="74">
        <v>1200</v>
      </c>
      <c r="H15" s="59"/>
      <c r="I15" s="73">
        <f t="shared" si="3"/>
        <v>800</v>
      </c>
      <c r="J15" s="73">
        <v>800</v>
      </c>
      <c r="K15" s="59"/>
      <c r="L15" s="73">
        <f t="shared" si="4"/>
        <v>400</v>
      </c>
      <c r="M15" s="73">
        <f t="shared" si="5"/>
        <v>400</v>
      </c>
      <c r="N15" s="62">
        <f t="shared" si="6"/>
        <v>0</v>
      </c>
      <c r="O15" s="118" t="s">
        <v>148</v>
      </c>
    </row>
    <row r="16" spans="1:15 16368:16369" s="61" customFormat="1" ht="30">
      <c r="A16" s="51">
        <v>6</v>
      </c>
      <c r="B16" s="49" t="s">
        <v>93</v>
      </c>
      <c r="C16" s="50" t="s">
        <v>94</v>
      </c>
      <c r="D16" s="76" t="s">
        <v>101</v>
      </c>
      <c r="E16" s="50" t="s">
        <v>90</v>
      </c>
      <c r="F16" s="58">
        <f t="shared" ref="F16" si="7">SUM(G16:H16)</f>
        <v>1100</v>
      </c>
      <c r="G16" s="74">
        <v>1100</v>
      </c>
      <c r="H16" s="59"/>
      <c r="I16" s="73">
        <f t="shared" si="3"/>
        <v>700</v>
      </c>
      <c r="J16" s="73">
        <v>700</v>
      </c>
      <c r="K16" s="59"/>
      <c r="L16" s="73">
        <f t="shared" si="4"/>
        <v>400</v>
      </c>
      <c r="M16" s="73">
        <f t="shared" si="5"/>
        <v>400</v>
      </c>
      <c r="N16" s="62">
        <f t="shared" si="6"/>
        <v>0</v>
      </c>
      <c r="O16" s="118" t="s">
        <v>148</v>
      </c>
    </row>
    <row r="17" spans="1:17 16368:16369" s="64" customFormat="1" ht="14.25">
      <c r="A17" s="91" t="s">
        <v>24</v>
      </c>
      <c r="B17" s="87" t="s">
        <v>95</v>
      </c>
      <c r="C17" s="92"/>
      <c r="D17" s="92"/>
      <c r="E17" s="92"/>
      <c r="F17" s="93">
        <f>SUM(F18:F23)</f>
        <v>5900</v>
      </c>
      <c r="G17" s="95">
        <f>SUM(G18:G23)</f>
        <v>5900</v>
      </c>
      <c r="H17" s="94"/>
      <c r="I17" s="95">
        <f t="shared" ref="I17:J17" si="8">SUM(I18:I23)</f>
        <v>4000</v>
      </c>
      <c r="J17" s="95">
        <f t="shared" si="8"/>
        <v>4000</v>
      </c>
      <c r="K17" s="94"/>
      <c r="L17" s="95">
        <f t="shared" ref="L17:M17" si="9">SUM(L18:L23)</f>
        <v>1900</v>
      </c>
      <c r="M17" s="95">
        <f t="shared" si="9"/>
        <v>1900</v>
      </c>
      <c r="N17" s="94"/>
      <c r="O17" s="63"/>
    </row>
    <row r="18" spans="1:17 16368:16369" s="61" customFormat="1">
      <c r="A18" s="51">
        <v>1</v>
      </c>
      <c r="B18" s="49" t="s">
        <v>118</v>
      </c>
      <c r="C18" s="76" t="s">
        <v>119</v>
      </c>
      <c r="D18" s="76" t="s">
        <v>101</v>
      </c>
      <c r="E18" s="55" t="s">
        <v>95</v>
      </c>
      <c r="F18" s="58">
        <f t="shared" ref="F18:F22" si="10">SUM(G18:H18)</f>
        <v>800</v>
      </c>
      <c r="G18" s="74">
        <v>800</v>
      </c>
      <c r="H18" s="53"/>
      <c r="I18" s="73">
        <f t="shared" si="3"/>
        <v>560</v>
      </c>
      <c r="J18" s="73">
        <f t="shared" ref="J18:J43" si="11">G18*70%</f>
        <v>560</v>
      </c>
      <c r="K18" s="53"/>
      <c r="L18" s="73">
        <f t="shared" ref="L18:L31" si="12">M18</f>
        <v>240</v>
      </c>
      <c r="M18" s="73">
        <f t="shared" ref="M18" si="13">+G18-J18</f>
        <v>240</v>
      </c>
      <c r="N18" s="62">
        <f t="shared" ref="N18" si="14">+H18-K18</f>
        <v>0</v>
      </c>
      <c r="O18" s="118" t="s">
        <v>149</v>
      </c>
    </row>
    <row r="19" spans="1:17 16368:16369" s="61" customFormat="1">
      <c r="A19" s="51">
        <v>2</v>
      </c>
      <c r="B19" s="49" t="s">
        <v>120</v>
      </c>
      <c r="C19" s="52" t="s">
        <v>121</v>
      </c>
      <c r="D19" s="76" t="s">
        <v>101</v>
      </c>
      <c r="E19" s="55" t="s">
        <v>95</v>
      </c>
      <c r="F19" s="58">
        <f t="shared" si="10"/>
        <v>1100</v>
      </c>
      <c r="G19" s="74">
        <v>1100</v>
      </c>
      <c r="H19" s="53"/>
      <c r="I19" s="73">
        <f t="shared" si="3"/>
        <v>770</v>
      </c>
      <c r="J19" s="73">
        <f t="shared" si="11"/>
        <v>770</v>
      </c>
      <c r="K19" s="53"/>
      <c r="L19" s="73">
        <f t="shared" si="12"/>
        <v>330</v>
      </c>
      <c r="M19" s="73">
        <f t="shared" ref="M19:M23" si="15">+G19-J19</f>
        <v>330</v>
      </c>
      <c r="N19" s="62">
        <f t="shared" ref="N19:N23" si="16">+H19-K19</f>
        <v>0</v>
      </c>
      <c r="O19" s="118" t="s">
        <v>149</v>
      </c>
    </row>
    <row r="20" spans="1:17 16368:16369" s="61" customFormat="1">
      <c r="A20" s="51">
        <v>3</v>
      </c>
      <c r="B20" s="56" t="s">
        <v>122</v>
      </c>
      <c r="C20" s="50" t="s">
        <v>121</v>
      </c>
      <c r="D20" s="76" t="s">
        <v>101</v>
      </c>
      <c r="E20" s="55" t="s">
        <v>95</v>
      </c>
      <c r="F20" s="58">
        <f t="shared" si="10"/>
        <v>1100</v>
      </c>
      <c r="G20" s="74">
        <v>1100</v>
      </c>
      <c r="H20" s="53"/>
      <c r="I20" s="73">
        <f t="shared" si="3"/>
        <v>770</v>
      </c>
      <c r="J20" s="73">
        <f t="shared" si="11"/>
        <v>770</v>
      </c>
      <c r="K20" s="53"/>
      <c r="L20" s="73">
        <f t="shared" si="12"/>
        <v>330</v>
      </c>
      <c r="M20" s="73">
        <f t="shared" si="15"/>
        <v>330</v>
      </c>
      <c r="N20" s="62">
        <f t="shared" si="16"/>
        <v>0</v>
      </c>
      <c r="O20" s="118" t="s">
        <v>149</v>
      </c>
    </row>
    <row r="21" spans="1:17 16368:16369" s="61" customFormat="1">
      <c r="A21" s="51">
        <v>4</v>
      </c>
      <c r="B21" s="49" t="s">
        <v>123</v>
      </c>
      <c r="C21" s="52" t="s">
        <v>124</v>
      </c>
      <c r="D21" s="76" t="s">
        <v>101</v>
      </c>
      <c r="E21" s="55" t="s">
        <v>95</v>
      </c>
      <c r="F21" s="58">
        <f t="shared" si="10"/>
        <v>1000</v>
      </c>
      <c r="G21" s="74">
        <v>1000</v>
      </c>
      <c r="H21" s="53"/>
      <c r="I21" s="73">
        <f t="shared" si="3"/>
        <v>700</v>
      </c>
      <c r="J21" s="73">
        <v>700</v>
      </c>
      <c r="K21" s="53"/>
      <c r="L21" s="73">
        <f t="shared" si="12"/>
        <v>300</v>
      </c>
      <c r="M21" s="73">
        <f t="shared" si="15"/>
        <v>300</v>
      </c>
      <c r="N21" s="62">
        <f t="shared" si="16"/>
        <v>0</v>
      </c>
      <c r="O21" s="118" t="s">
        <v>149</v>
      </c>
    </row>
    <row r="22" spans="1:17 16368:16369" s="61" customFormat="1">
      <c r="A22" s="51">
        <v>5</v>
      </c>
      <c r="B22" s="56" t="s">
        <v>125</v>
      </c>
      <c r="C22" s="50" t="s">
        <v>126</v>
      </c>
      <c r="D22" s="76" t="s">
        <v>101</v>
      </c>
      <c r="E22" s="55" t="s">
        <v>95</v>
      </c>
      <c r="F22" s="58">
        <f t="shared" si="10"/>
        <v>800</v>
      </c>
      <c r="G22" s="74">
        <v>800</v>
      </c>
      <c r="H22" s="53"/>
      <c r="I22" s="73">
        <f t="shared" si="3"/>
        <v>500</v>
      </c>
      <c r="J22" s="73">
        <v>500</v>
      </c>
      <c r="K22" s="53"/>
      <c r="L22" s="73">
        <f t="shared" si="12"/>
        <v>300</v>
      </c>
      <c r="M22" s="73">
        <f t="shared" si="15"/>
        <v>300</v>
      </c>
      <c r="N22" s="62">
        <f t="shared" si="16"/>
        <v>0</v>
      </c>
      <c r="O22" s="118" t="s">
        <v>149</v>
      </c>
    </row>
    <row r="23" spans="1:17 16368:16369" s="61" customFormat="1" ht="30">
      <c r="A23" s="51">
        <v>6</v>
      </c>
      <c r="B23" s="49" t="s">
        <v>96</v>
      </c>
      <c r="C23" s="52" t="s">
        <v>127</v>
      </c>
      <c r="D23" s="76" t="s">
        <v>101</v>
      </c>
      <c r="E23" s="55" t="s">
        <v>95</v>
      </c>
      <c r="F23" s="58">
        <f>SUM(G23:H23)</f>
        <v>1100</v>
      </c>
      <c r="G23" s="74">
        <v>1100</v>
      </c>
      <c r="H23" s="53"/>
      <c r="I23" s="73">
        <f t="shared" si="3"/>
        <v>700</v>
      </c>
      <c r="J23" s="73">
        <v>700</v>
      </c>
      <c r="K23" s="53"/>
      <c r="L23" s="73">
        <f t="shared" si="12"/>
        <v>400</v>
      </c>
      <c r="M23" s="73">
        <f t="shared" si="15"/>
        <v>400</v>
      </c>
      <c r="N23" s="62">
        <f t="shared" si="16"/>
        <v>0</v>
      </c>
      <c r="O23" s="118" t="s">
        <v>149</v>
      </c>
    </row>
    <row r="24" spans="1:17 16368:16369" s="72" customFormat="1" ht="15">
      <c r="A24" s="96" t="s">
        <v>36</v>
      </c>
      <c r="B24" s="97" t="s">
        <v>78</v>
      </c>
      <c r="C24" s="96"/>
      <c r="D24" s="96"/>
      <c r="E24" s="96"/>
      <c r="F24" s="98">
        <f>SUM(F25:F27)</f>
        <v>3000</v>
      </c>
      <c r="G24" s="98">
        <f>SUM(G25:G27)</f>
        <v>3000</v>
      </c>
      <c r="H24" s="98">
        <f t="shared" ref="H24:N24" si="17">SUM(H25:H27)</f>
        <v>0</v>
      </c>
      <c r="I24" s="98">
        <f t="shared" si="17"/>
        <v>2100</v>
      </c>
      <c r="J24" s="98">
        <f t="shared" si="17"/>
        <v>2100</v>
      </c>
      <c r="K24" s="98">
        <f t="shared" si="17"/>
        <v>0</v>
      </c>
      <c r="L24" s="98">
        <f t="shared" si="17"/>
        <v>900</v>
      </c>
      <c r="M24" s="98">
        <f t="shared" si="17"/>
        <v>900</v>
      </c>
      <c r="N24" s="98">
        <f t="shared" si="17"/>
        <v>0</v>
      </c>
      <c r="O24" s="96"/>
      <c r="XEN24" s="71"/>
      <c r="XEO24" s="71"/>
    </row>
    <row r="25" spans="1:17 16368:16369" s="72" customFormat="1" ht="45">
      <c r="A25" s="69">
        <v>1</v>
      </c>
      <c r="B25" s="49" t="s">
        <v>76</v>
      </c>
      <c r="C25" s="50" t="s">
        <v>77</v>
      </c>
      <c r="D25" s="76" t="s">
        <v>101</v>
      </c>
      <c r="E25" s="50" t="s">
        <v>78</v>
      </c>
      <c r="F25" s="58">
        <v>1000</v>
      </c>
      <c r="G25" s="74">
        <v>1000</v>
      </c>
      <c r="H25" s="70"/>
      <c r="I25" s="73">
        <f t="shared" si="3"/>
        <v>700</v>
      </c>
      <c r="J25" s="73">
        <f t="shared" si="11"/>
        <v>700</v>
      </c>
      <c r="K25" s="70"/>
      <c r="L25" s="73">
        <f t="shared" si="12"/>
        <v>300</v>
      </c>
      <c r="M25" s="73">
        <f t="shared" ref="M25" si="18">+G25-J25</f>
        <v>300</v>
      </c>
      <c r="N25" s="62">
        <f t="shared" ref="N25" si="19">+H25-K25</f>
        <v>0</v>
      </c>
      <c r="O25" s="118" t="s">
        <v>150</v>
      </c>
      <c r="XEN25" s="71"/>
      <c r="XEO25" s="71"/>
    </row>
    <row r="26" spans="1:17 16368:16369" s="72" customFormat="1" ht="30">
      <c r="A26" s="69">
        <v>2</v>
      </c>
      <c r="B26" s="99" t="s">
        <v>128</v>
      </c>
      <c r="C26" s="65" t="s">
        <v>129</v>
      </c>
      <c r="D26" s="76" t="s">
        <v>101</v>
      </c>
      <c r="E26" s="50" t="s">
        <v>78</v>
      </c>
      <c r="F26" s="100">
        <v>1000</v>
      </c>
      <c r="G26" s="100">
        <v>1000</v>
      </c>
      <c r="H26" s="70"/>
      <c r="I26" s="73">
        <f t="shared" si="3"/>
        <v>700</v>
      </c>
      <c r="J26" s="73">
        <f t="shared" si="11"/>
        <v>700</v>
      </c>
      <c r="K26" s="70"/>
      <c r="L26" s="73">
        <f t="shared" si="12"/>
        <v>300</v>
      </c>
      <c r="M26" s="73">
        <f t="shared" ref="M26:M27" si="20">+G26-J26</f>
        <v>300</v>
      </c>
      <c r="N26" s="62">
        <f t="shared" ref="N26:N27" si="21">+H26-K26</f>
        <v>0</v>
      </c>
      <c r="O26" s="118" t="s">
        <v>150</v>
      </c>
      <c r="XEN26" s="71"/>
      <c r="XEO26" s="71"/>
    </row>
    <row r="27" spans="1:17 16368:16369" s="72" customFormat="1" ht="30">
      <c r="A27" s="69">
        <v>3</v>
      </c>
      <c r="B27" s="101" t="s">
        <v>160</v>
      </c>
      <c r="C27" s="50" t="s">
        <v>79</v>
      </c>
      <c r="D27" s="76" t="s">
        <v>101</v>
      </c>
      <c r="E27" s="50" t="s">
        <v>78</v>
      </c>
      <c r="F27" s="58">
        <v>1000</v>
      </c>
      <c r="G27" s="74">
        <v>1000</v>
      </c>
      <c r="H27" s="70"/>
      <c r="I27" s="73">
        <f t="shared" si="3"/>
        <v>700</v>
      </c>
      <c r="J27" s="73">
        <f t="shared" si="11"/>
        <v>700</v>
      </c>
      <c r="K27" s="70"/>
      <c r="L27" s="73">
        <f t="shared" si="12"/>
        <v>300</v>
      </c>
      <c r="M27" s="73">
        <f t="shared" si="20"/>
        <v>300</v>
      </c>
      <c r="N27" s="62">
        <f t="shared" si="21"/>
        <v>0</v>
      </c>
      <c r="O27" s="118" t="s">
        <v>150</v>
      </c>
      <c r="XEN27" s="71"/>
      <c r="XEO27" s="71"/>
    </row>
    <row r="28" spans="1:17 16368:16369" s="68" customFormat="1" ht="14.25">
      <c r="A28" s="102" t="s">
        <v>103</v>
      </c>
      <c r="B28" s="103" t="s">
        <v>70</v>
      </c>
      <c r="C28" s="102"/>
      <c r="D28" s="102"/>
      <c r="E28" s="102"/>
      <c r="F28" s="104">
        <f t="shared" ref="F28:N28" si="22">SUM(F29:F29)</f>
        <v>400</v>
      </c>
      <c r="G28" s="104">
        <f t="shared" si="22"/>
        <v>400</v>
      </c>
      <c r="H28" s="104">
        <f t="shared" si="22"/>
        <v>0</v>
      </c>
      <c r="I28" s="104">
        <f t="shared" si="22"/>
        <v>280</v>
      </c>
      <c r="J28" s="104">
        <f t="shared" si="22"/>
        <v>280</v>
      </c>
      <c r="K28" s="104">
        <f t="shared" si="22"/>
        <v>0</v>
      </c>
      <c r="L28" s="104">
        <f t="shared" si="22"/>
        <v>120</v>
      </c>
      <c r="M28" s="104">
        <f t="shared" si="22"/>
        <v>120</v>
      </c>
      <c r="N28" s="104">
        <f t="shared" si="22"/>
        <v>0</v>
      </c>
      <c r="O28" s="105"/>
      <c r="P28" s="67"/>
      <c r="Q28" s="67"/>
    </row>
    <row r="29" spans="1:17 16368:16369" s="72" customFormat="1">
      <c r="A29" s="127" t="s">
        <v>165</v>
      </c>
      <c r="B29" s="49" t="s">
        <v>130</v>
      </c>
      <c r="C29" s="50" t="s">
        <v>131</v>
      </c>
      <c r="D29" s="76" t="s">
        <v>101</v>
      </c>
      <c r="E29" s="55" t="s">
        <v>70</v>
      </c>
      <c r="F29" s="106">
        <v>400</v>
      </c>
      <c r="G29" s="106">
        <v>400</v>
      </c>
      <c r="H29" s="70"/>
      <c r="I29" s="73">
        <f t="shared" si="3"/>
        <v>280</v>
      </c>
      <c r="J29" s="73">
        <f t="shared" si="11"/>
        <v>280</v>
      </c>
      <c r="K29" s="70"/>
      <c r="L29" s="73">
        <f t="shared" si="12"/>
        <v>120</v>
      </c>
      <c r="M29" s="73">
        <f t="shared" ref="M29" si="23">+G29-J29</f>
        <v>120</v>
      </c>
      <c r="N29" s="62">
        <f t="shared" ref="N29" si="24">+H29-K29</f>
        <v>0</v>
      </c>
      <c r="O29" s="118" t="s">
        <v>151</v>
      </c>
      <c r="XEN29" s="71"/>
      <c r="XEO29" s="71"/>
    </row>
    <row r="30" spans="1:17 16368:16369" s="72" customFormat="1" ht="15">
      <c r="A30" s="96" t="s">
        <v>104</v>
      </c>
      <c r="B30" s="97" t="s">
        <v>75</v>
      </c>
      <c r="C30" s="96"/>
      <c r="D30" s="96"/>
      <c r="E30" s="96"/>
      <c r="F30" s="104">
        <f>SUM(F31:F31)</f>
        <v>1500</v>
      </c>
      <c r="G30" s="104">
        <f>SUM(G31:G31)</f>
        <v>1500</v>
      </c>
      <c r="H30" s="104">
        <f t="shared" ref="H30:N30" si="25">SUM(H31:H31)</f>
        <v>0</v>
      </c>
      <c r="I30" s="104">
        <f t="shared" si="25"/>
        <v>1050</v>
      </c>
      <c r="J30" s="104">
        <f t="shared" si="25"/>
        <v>1050</v>
      </c>
      <c r="K30" s="104">
        <f t="shared" si="25"/>
        <v>0</v>
      </c>
      <c r="L30" s="104">
        <f t="shared" si="25"/>
        <v>450</v>
      </c>
      <c r="M30" s="104">
        <f t="shared" si="25"/>
        <v>450</v>
      </c>
      <c r="N30" s="104">
        <f t="shared" si="25"/>
        <v>0</v>
      </c>
      <c r="O30" s="96"/>
      <c r="XEN30" s="71"/>
      <c r="XEO30" s="71"/>
    </row>
    <row r="31" spans="1:17 16368:16369" s="72" customFormat="1" ht="45">
      <c r="A31" s="69">
        <v>1</v>
      </c>
      <c r="B31" s="49" t="s">
        <v>132</v>
      </c>
      <c r="C31" s="50" t="s">
        <v>133</v>
      </c>
      <c r="D31" s="76" t="s">
        <v>101</v>
      </c>
      <c r="E31" s="50" t="s">
        <v>134</v>
      </c>
      <c r="F31" s="99">
        <f>G31</f>
        <v>1500</v>
      </c>
      <c r="G31" s="77">
        <v>1500</v>
      </c>
      <c r="H31" s="77"/>
      <c r="I31" s="73">
        <f t="shared" si="3"/>
        <v>1050</v>
      </c>
      <c r="J31" s="73">
        <f t="shared" si="11"/>
        <v>1050</v>
      </c>
      <c r="K31" s="70"/>
      <c r="L31" s="73">
        <f t="shared" si="12"/>
        <v>450</v>
      </c>
      <c r="M31" s="73">
        <f t="shared" ref="M31" si="26">+G31-J31</f>
        <v>450</v>
      </c>
      <c r="N31" s="62">
        <f t="shared" ref="N31" si="27">+H31-K31</f>
        <v>0</v>
      </c>
      <c r="O31" s="118" t="s">
        <v>152</v>
      </c>
      <c r="XEN31" s="71"/>
      <c r="XEO31" s="71"/>
    </row>
    <row r="32" spans="1:17 16368:16369" s="72" customFormat="1" ht="15">
      <c r="A32" s="96" t="s">
        <v>105</v>
      </c>
      <c r="B32" s="97" t="s">
        <v>87</v>
      </c>
      <c r="C32" s="96"/>
      <c r="D32" s="96"/>
      <c r="E32" s="96"/>
      <c r="F32" s="98">
        <f>SUM(F33:F34)</f>
        <v>1700</v>
      </c>
      <c r="G32" s="98">
        <f>SUM(G33:G34)</f>
        <v>1700</v>
      </c>
      <c r="H32" s="98">
        <f t="shared" ref="H32:N32" si="28">SUM(H33:H34)</f>
        <v>0</v>
      </c>
      <c r="I32" s="98">
        <f t="shared" si="28"/>
        <v>1200</v>
      </c>
      <c r="J32" s="98">
        <f t="shared" si="28"/>
        <v>1200</v>
      </c>
      <c r="K32" s="98">
        <f t="shared" si="28"/>
        <v>0</v>
      </c>
      <c r="L32" s="98">
        <f t="shared" si="28"/>
        <v>500</v>
      </c>
      <c r="M32" s="98">
        <f t="shared" si="28"/>
        <v>500</v>
      </c>
      <c r="N32" s="98">
        <f t="shared" si="28"/>
        <v>0</v>
      </c>
      <c r="O32" s="96"/>
      <c r="XEN32" s="71"/>
      <c r="XEO32" s="71"/>
    </row>
    <row r="33" spans="1:17 16368:16369" s="72" customFormat="1">
      <c r="A33" s="69">
        <v>1</v>
      </c>
      <c r="B33" s="49" t="s">
        <v>85</v>
      </c>
      <c r="C33" s="50" t="s">
        <v>88</v>
      </c>
      <c r="D33" s="76" t="s">
        <v>101</v>
      </c>
      <c r="E33" s="55" t="s">
        <v>86</v>
      </c>
      <c r="F33" s="58">
        <v>1000</v>
      </c>
      <c r="G33" s="78">
        <v>1000</v>
      </c>
      <c r="H33" s="70"/>
      <c r="I33" s="73">
        <f t="shared" si="3"/>
        <v>700</v>
      </c>
      <c r="J33" s="73">
        <f t="shared" si="11"/>
        <v>700</v>
      </c>
      <c r="K33" s="70"/>
      <c r="L33" s="73">
        <f t="shared" ref="L33:L34" si="29">M33</f>
        <v>300</v>
      </c>
      <c r="M33" s="73">
        <f t="shared" ref="M33:M34" si="30">+G33-J33</f>
        <v>300</v>
      </c>
      <c r="N33" s="62">
        <f t="shared" ref="N33:N34" si="31">+H33-K33</f>
        <v>0</v>
      </c>
      <c r="O33" s="118" t="s">
        <v>153</v>
      </c>
      <c r="XEN33" s="71"/>
      <c r="XEO33" s="71"/>
    </row>
    <row r="34" spans="1:17 16368:16369" s="72" customFormat="1" ht="45">
      <c r="A34" s="69">
        <v>2</v>
      </c>
      <c r="B34" s="107" t="s">
        <v>135</v>
      </c>
      <c r="C34" s="69"/>
      <c r="D34" s="76" t="s">
        <v>101</v>
      </c>
      <c r="E34" s="55" t="s">
        <v>86</v>
      </c>
      <c r="F34" s="100">
        <v>700</v>
      </c>
      <c r="G34" s="100">
        <v>700</v>
      </c>
      <c r="H34" s="70"/>
      <c r="I34" s="73">
        <f t="shared" si="3"/>
        <v>500</v>
      </c>
      <c r="J34" s="73">
        <v>500</v>
      </c>
      <c r="K34" s="70"/>
      <c r="L34" s="73">
        <f t="shared" si="29"/>
        <v>200</v>
      </c>
      <c r="M34" s="73">
        <f t="shared" si="30"/>
        <v>200</v>
      </c>
      <c r="N34" s="62">
        <f t="shared" si="31"/>
        <v>0</v>
      </c>
      <c r="O34" s="118" t="s">
        <v>153</v>
      </c>
      <c r="XEN34" s="71"/>
      <c r="XEO34" s="71"/>
    </row>
    <row r="35" spans="1:17 16368:16369" s="72" customFormat="1" ht="15">
      <c r="A35" s="96" t="s">
        <v>106</v>
      </c>
      <c r="B35" s="97" t="s">
        <v>74</v>
      </c>
      <c r="C35" s="96"/>
      <c r="D35" s="96"/>
      <c r="E35" s="96"/>
      <c r="F35" s="98">
        <f>SUM(F36:F38)</f>
        <v>1550</v>
      </c>
      <c r="G35" s="98">
        <f t="shared" ref="G35:N35" si="32">SUM(G36:G38)</f>
        <v>1550</v>
      </c>
      <c r="H35" s="98">
        <f t="shared" si="32"/>
        <v>0</v>
      </c>
      <c r="I35" s="98">
        <f t="shared" si="32"/>
        <v>1150</v>
      </c>
      <c r="J35" s="98">
        <f t="shared" si="32"/>
        <v>1150</v>
      </c>
      <c r="K35" s="98">
        <f t="shared" si="32"/>
        <v>0</v>
      </c>
      <c r="L35" s="98">
        <f t="shared" si="32"/>
        <v>400</v>
      </c>
      <c r="M35" s="98">
        <f t="shared" si="32"/>
        <v>400</v>
      </c>
      <c r="N35" s="98">
        <f t="shared" si="32"/>
        <v>0</v>
      </c>
      <c r="O35" s="96"/>
      <c r="XEN35" s="71"/>
      <c r="XEO35" s="71"/>
    </row>
    <row r="36" spans="1:17 16368:16369" s="72" customFormat="1" ht="30">
      <c r="A36" s="69">
        <v>1</v>
      </c>
      <c r="B36" s="49" t="s">
        <v>136</v>
      </c>
      <c r="C36" s="65" t="s">
        <v>137</v>
      </c>
      <c r="D36" s="76" t="s">
        <v>101</v>
      </c>
      <c r="E36" s="50" t="s">
        <v>138</v>
      </c>
      <c r="F36" s="108">
        <v>700</v>
      </c>
      <c r="G36" s="79">
        <v>700</v>
      </c>
      <c r="H36" s="70"/>
      <c r="I36" s="73">
        <f t="shared" si="3"/>
        <v>450</v>
      </c>
      <c r="J36" s="73">
        <v>450</v>
      </c>
      <c r="K36" s="70"/>
      <c r="L36" s="73">
        <f t="shared" ref="L36:L38" si="33">M36</f>
        <v>250</v>
      </c>
      <c r="M36" s="73">
        <f t="shared" ref="M36" si="34">+G36-J36</f>
        <v>250</v>
      </c>
      <c r="N36" s="62">
        <f t="shared" ref="N36" si="35">+H36-K36</f>
        <v>0</v>
      </c>
      <c r="O36" s="118" t="s">
        <v>138</v>
      </c>
      <c r="XEN36" s="71"/>
      <c r="XEO36" s="71"/>
    </row>
    <row r="37" spans="1:17 16368:16369" s="72" customFormat="1" ht="30">
      <c r="A37" s="69">
        <v>2</v>
      </c>
      <c r="B37" s="109" t="s">
        <v>139</v>
      </c>
      <c r="C37" s="50" t="s">
        <v>140</v>
      </c>
      <c r="D37" s="76" t="s">
        <v>101</v>
      </c>
      <c r="E37" s="50" t="s">
        <v>141</v>
      </c>
      <c r="F37" s="108">
        <v>400</v>
      </c>
      <c r="G37" s="79">
        <v>400</v>
      </c>
      <c r="H37" s="70"/>
      <c r="I37" s="73">
        <f t="shared" si="3"/>
        <v>400</v>
      </c>
      <c r="J37" s="73">
        <v>400</v>
      </c>
      <c r="K37" s="70"/>
      <c r="L37" s="73">
        <f t="shared" si="33"/>
        <v>0</v>
      </c>
      <c r="M37" s="73">
        <f t="shared" ref="M37:M38" si="36">+G37-J37</f>
        <v>0</v>
      </c>
      <c r="N37" s="62">
        <f t="shared" ref="N37:N38" si="37">+H37-K37</f>
        <v>0</v>
      </c>
      <c r="O37" s="118" t="s">
        <v>138</v>
      </c>
      <c r="XEN37" s="71"/>
      <c r="XEO37" s="71"/>
    </row>
    <row r="38" spans="1:17 16368:16369" s="72" customFormat="1" ht="30">
      <c r="A38" s="69">
        <v>3</v>
      </c>
      <c r="B38" s="49" t="s">
        <v>72</v>
      </c>
      <c r="C38" s="50" t="s">
        <v>73</v>
      </c>
      <c r="D38" s="76" t="s">
        <v>101</v>
      </c>
      <c r="E38" s="50" t="s">
        <v>71</v>
      </c>
      <c r="F38" s="58">
        <v>450</v>
      </c>
      <c r="G38" s="74">
        <v>450</v>
      </c>
      <c r="H38" s="70"/>
      <c r="I38" s="73">
        <f t="shared" si="3"/>
        <v>300</v>
      </c>
      <c r="J38" s="73">
        <v>300</v>
      </c>
      <c r="K38" s="70"/>
      <c r="L38" s="73">
        <f t="shared" si="33"/>
        <v>150</v>
      </c>
      <c r="M38" s="73">
        <f t="shared" si="36"/>
        <v>150</v>
      </c>
      <c r="N38" s="62">
        <f t="shared" si="37"/>
        <v>0</v>
      </c>
      <c r="O38" s="118" t="s">
        <v>138</v>
      </c>
      <c r="XEN38" s="71"/>
      <c r="XEO38" s="71"/>
    </row>
    <row r="39" spans="1:17 16368:16369" s="113" customFormat="1" ht="15">
      <c r="A39" s="102" t="s">
        <v>107</v>
      </c>
      <c r="B39" s="117" t="s">
        <v>66</v>
      </c>
      <c r="C39" s="110"/>
      <c r="D39" s="110"/>
      <c r="E39" s="110"/>
      <c r="F39" s="111">
        <f>SUM(F40:F41)</f>
        <v>2185</v>
      </c>
      <c r="G39" s="111">
        <f>SUM(G40:G41)</f>
        <v>2185</v>
      </c>
      <c r="H39" s="111">
        <f t="shared" ref="H39:J39" si="38">SUM(H40:H41)</f>
        <v>0</v>
      </c>
      <c r="I39" s="111">
        <f t="shared" si="38"/>
        <v>1450</v>
      </c>
      <c r="J39" s="111">
        <f t="shared" si="38"/>
        <v>1450</v>
      </c>
      <c r="K39" s="111"/>
      <c r="L39" s="111">
        <f t="shared" ref="L39:M39" si="39">SUM(L40:L41)</f>
        <v>735</v>
      </c>
      <c r="M39" s="111">
        <f t="shared" si="39"/>
        <v>735</v>
      </c>
      <c r="N39" s="111"/>
      <c r="O39" s="112"/>
    </row>
    <row r="40" spans="1:17 16368:16369" s="68" customFormat="1" ht="30">
      <c r="A40" s="65">
        <v>1</v>
      </c>
      <c r="B40" s="80" t="s">
        <v>69</v>
      </c>
      <c r="C40" s="65" t="s">
        <v>142</v>
      </c>
      <c r="D40" s="76" t="s">
        <v>101</v>
      </c>
      <c r="E40" s="65" t="s">
        <v>54</v>
      </c>
      <c r="F40" s="20">
        <f>G40</f>
        <v>1100</v>
      </c>
      <c r="G40" s="81">
        <v>1100</v>
      </c>
      <c r="H40" s="66"/>
      <c r="I40" s="73">
        <f t="shared" si="3"/>
        <v>750</v>
      </c>
      <c r="J40" s="73">
        <v>750</v>
      </c>
      <c r="K40" s="66"/>
      <c r="L40" s="73">
        <f t="shared" ref="L40:L41" si="40">M40</f>
        <v>350</v>
      </c>
      <c r="M40" s="73">
        <f t="shared" ref="M40:M41" si="41">+G40-J40</f>
        <v>350</v>
      </c>
      <c r="N40" s="62">
        <f t="shared" ref="N40:N41" si="42">+H40-K40</f>
        <v>0</v>
      </c>
      <c r="O40" s="118" t="s">
        <v>154</v>
      </c>
      <c r="P40" s="67"/>
      <c r="Q40" s="67"/>
    </row>
    <row r="41" spans="1:17 16368:16369" s="68" customFormat="1" ht="30">
      <c r="A41" s="65">
        <v>2</v>
      </c>
      <c r="B41" s="80" t="s">
        <v>143</v>
      </c>
      <c r="C41" s="65" t="s">
        <v>144</v>
      </c>
      <c r="D41" s="76" t="s">
        <v>101</v>
      </c>
      <c r="E41" s="65" t="s">
        <v>26</v>
      </c>
      <c r="F41" s="20">
        <f>G41</f>
        <v>1085</v>
      </c>
      <c r="G41" s="81">
        <v>1085</v>
      </c>
      <c r="H41" s="66"/>
      <c r="I41" s="73">
        <f t="shared" si="3"/>
        <v>700</v>
      </c>
      <c r="J41" s="73">
        <v>700</v>
      </c>
      <c r="K41" s="66"/>
      <c r="L41" s="73">
        <f t="shared" si="40"/>
        <v>385</v>
      </c>
      <c r="M41" s="73">
        <f t="shared" si="41"/>
        <v>385</v>
      </c>
      <c r="N41" s="62">
        <f t="shared" si="42"/>
        <v>0</v>
      </c>
      <c r="O41" s="118" t="s">
        <v>154</v>
      </c>
      <c r="P41" s="67"/>
      <c r="Q41" s="67"/>
    </row>
    <row r="42" spans="1:17 16368:16369" s="72" customFormat="1" ht="15">
      <c r="A42" s="96" t="s">
        <v>108</v>
      </c>
      <c r="B42" s="97" t="s">
        <v>80</v>
      </c>
      <c r="C42" s="96"/>
      <c r="D42" s="96"/>
      <c r="E42" s="96"/>
      <c r="F42" s="98">
        <f>SUM(F43:F44)</f>
        <v>2065</v>
      </c>
      <c r="G42" s="98">
        <f>SUM(G43:G44)</f>
        <v>2065</v>
      </c>
      <c r="H42" s="98">
        <f t="shared" ref="H42:J42" si="43">SUM(H43:H44)</f>
        <v>0</v>
      </c>
      <c r="I42" s="98">
        <f t="shared" si="43"/>
        <v>1450</v>
      </c>
      <c r="J42" s="98">
        <f t="shared" si="43"/>
        <v>1450</v>
      </c>
      <c r="K42" s="98"/>
      <c r="L42" s="98">
        <f t="shared" ref="L42:M42" si="44">SUM(L43:L44)</f>
        <v>615</v>
      </c>
      <c r="M42" s="98">
        <f t="shared" si="44"/>
        <v>615</v>
      </c>
      <c r="N42" s="98"/>
      <c r="O42" s="96"/>
      <c r="XEN42" s="71"/>
      <c r="XEO42" s="71"/>
    </row>
    <row r="43" spans="1:17 16368:16369" s="72" customFormat="1" ht="30">
      <c r="A43" s="69">
        <v>1</v>
      </c>
      <c r="B43" s="49" t="s">
        <v>81</v>
      </c>
      <c r="C43" s="50" t="s">
        <v>82</v>
      </c>
      <c r="D43" s="54">
        <v>2024</v>
      </c>
      <c r="E43" s="50" t="s">
        <v>80</v>
      </c>
      <c r="F43" s="122">
        <f t="shared" ref="F43:F44" si="45">SUM(G43:H43)</f>
        <v>1000</v>
      </c>
      <c r="G43" s="123">
        <v>1000</v>
      </c>
      <c r="H43" s="124"/>
      <c r="I43" s="73">
        <f t="shared" si="3"/>
        <v>700</v>
      </c>
      <c r="J43" s="73">
        <f t="shared" si="11"/>
        <v>700</v>
      </c>
      <c r="K43" s="70"/>
      <c r="L43" s="73">
        <f t="shared" ref="L43:L45" si="46">M43</f>
        <v>300</v>
      </c>
      <c r="M43" s="73">
        <f t="shared" ref="M43:M44" si="47">+G43-J43</f>
        <v>300</v>
      </c>
      <c r="N43" s="62">
        <f t="shared" ref="N43:N44" si="48">+H43-K43</f>
        <v>0</v>
      </c>
      <c r="O43" s="118" t="s">
        <v>155</v>
      </c>
      <c r="XEN43" s="71"/>
      <c r="XEO43" s="71"/>
    </row>
    <row r="44" spans="1:17 16368:16369" s="72" customFormat="1" ht="75">
      <c r="A44" s="69">
        <v>2</v>
      </c>
      <c r="B44" s="49" t="s">
        <v>83</v>
      </c>
      <c r="C44" s="50" t="s">
        <v>84</v>
      </c>
      <c r="D44" s="54">
        <v>2024</v>
      </c>
      <c r="E44" s="50" t="s">
        <v>80</v>
      </c>
      <c r="F44" s="122">
        <f t="shared" si="45"/>
        <v>1065</v>
      </c>
      <c r="G44" s="123">
        <v>1065</v>
      </c>
      <c r="H44" s="124"/>
      <c r="I44" s="73">
        <f t="shared" si="3"/>
        <v>750</v>
      </c>
      <c r="J44" s="73">
        <v>750</v>
      </c>
      <c r="K44" s="70"/>
      <c r="L44" s="73">
        <f t="shared" si="46"/>
        <v>315</v>
      </c>
      <c r="M44" s="73">
        <f t="shared" si="47"/>
        <v>315</v>
      </c>
      <c r="N44" s="62">
        <f t="shared" si="48"/>
        <v>0</v>
      </c>
      <c r="O44" s="118" t="s">
        <v>155</v>
      </c>
      <c r="XEN44" s="71"/>
      <c r="XEO44" s="71"/>
    </row>
    <row r="45" spans="1:17 16368:16369" s="68" customFormat="1">
      <c r="A45" s="96" t="s">
        <v>162</v>
      </c>
      <c r="B45" s="87" t="s">
        <v>163</v>
      </c>
      <c r="C45" s="92"/>
      <c r="D45" s="88"/>
      <c r="E45" s="125"/>
      <c r="F45" s="98"/>
      <c r="G45" s="98"/>
      <c r="H45" s="98"/>
      <c r="I45" s="62"/>
      <c r="J45" s="62"/>
      <c r="K45" s="98"/>
      <c r="L45" s="62">
        <f t="shared" si="46"/>
        <v>300</v>
      </c>
      <c r="M45" s="62">
        <v>300</v>
      </c>
      <c r="N45" s="62">
        <v>0</v>
      </c>
      <c r="O45" s="126"/>
      <c r="XEN45" s="115"/>
      <c r="XEO45" s="115"/>
    </row>
    <row r="46" spans="1:17 16368:16369" s="1" customFormat="1">
      <c r="A46" s="146" t="s">
        <v>164</v>
      </c>
      <c r="B46" s="147"/>
      <c r="C46" s="24"/>
      <c r="D46" s="24"/>
      <c r="E46" s="24"/>
      <c r="F46" s="114">
        <f>F9+F45</f>
        <v>24000</v>
      </c>
      <c r="G46" s="114">
        <f t="shared" ref="G46:N46" si="49">G9+G45</f>
        <v>24000</v>
      </c>
      <c r="H46" s="114">
        <f t="shared" si="49"/>
        <v>0</v>
      </c>
      <c r="I46" s="114">
        <f t="shared" si="49"/>
        <v>16800</v>
      </c>
      <c r="J46" s="114">
        <f t="shared" si="49"/>
        <v>16800</v>
      </c>
      <c r="K46" s="114">
        <f t="shared" si="49"/>
        <v>0</v>
      </c>
      <c r="L46" s="114">
        <f t="shared" si="49"/>
        <v>7500</v>
      </c>
      <c r="M46" s="114">
        <f t="shared" si="49"/>
        <v>7500</v>
      </c>
      <c r="N46" s="114">
        <f t="shared" si="49"/>
        <v>0</v>
      </c>
      <c r="O46" s="24"/>
      <c r="XEN46" s="115"/>
      <c r="XEO46" s="115"/>
    </row>
    <row r="52" spans="1:16369" s="5" customFormat="1">
      <c r="A52" s="3"/>
      <c r="B52" s="4"/>
      <c r="C52" s="3"/>
      <c r="D52" s="3"/>
      <c r="E52" s="3"/>
      <c r="G52" s="116"/>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c r="XCM52" s="3"/>
      <c r="XCN52" s="3"/>
      <c r="XCO52" s="3"/>
      <c r="XCP52" s="3"/>
      <c r="XCQ52" s="3"/>
      <c r="XCR52" s="3"/>
      <c r="XCS52" s="3"/>
      <c r="XCT52" s="3"/>
      <c r="XCU52" s="3"/>
      <c r="XCV52" s="3"/>
      <c r="XCW52" s="3"/>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3"/>
      <c r="XEJ52" s="3"/>
      <c r="XEK52" s="3"/>
      <c r="XEL52" s="3"/>
      <c r="XEM52" s="3"/>
      <c r="XEN52" s="46"/>
      <c r="XEO52" s="46"/>
    </row>
  </sheetData>
  <mergeCells count="20">
    <mergeCell ref="L5:N5"/>
    <mergeCell ref="L6:L7"/>
    <mergeCell ref="M6:N6"/>
    <mergeCell ref="M4:N4"/>
    <mergeCell ref="A46:B46"/>
    <mergeCell ref="A5:A7"/>
    <mergeCell ref="A1:O1"/>
    <mergeCell ref="A2:O2"/>
    <mergeCell ref="A3:O3"/>
    <mergeCell ref="B5:H5"/>
    <mergeCell ref="I5:K5"/>
    <mergeCell ref="O5:O7"/>
    <mergeCell ref="B6:B7"/>
    <mergeCell ref="C6:C7"/>
    <mergeCell ref="D6:D7"/>
    <mergeCell ref="E6:E7"/>
    <mergeCell ref="F6:F7"/>
    <mergeCell ref="G6:H6"/>
    <mergeCell ref="I6:I7"/>
    <mergeCell ref="J6:K6"/>
  </mergeCells>
  <pageMargins left="0.31496062992125984" right="0" top="0.31496062992125984" bottom="0.59055118110236227" header="0.19685039370078741" footer="0.39370078740157483"/>
  <pageSetup paperSize="9" scale="5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 DTBD 2023 CTMTQG</vt:lpstr>
      <vt:lpstr>2024</vt:lpstr>
      <vt:lpstr>Sheet1</vt:lpstr>
      <vt:lpstr>PL1 (NSTW)</vt:lpstr>
      <vt:lpstr>'PL DTBD 2023 CTMTQG'!Print_Area</vt:lpstr>
      <vt:lpstr>'PL1 (NSTW)'!Print_Titles</vt:lpstr>
    </vt:vector>
  </TitlesOfParts>
  <Company>ITComputer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2024-12-22T03:42:57Z</cp:lastPrinted>
  <dcterms:created xsi:type="dcterms:W3CDTF">2019-09-16T07:32:00Z</dcterms:created>
  <dcterms:modified xsi:type="dcterms:W3CDTF">2024-12-22T05:25:27Z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C57169E887254994815109BAC76AE4B0</vt:lpwstr>
  </property>
  <property fmtid="{D5CDD505-2E9C-101B-9397-08002B2CF9AE}" pid="3" name="KSOProductBuildVer">
    <vt:lpwstr>1033-11.2.0.11537</vt:lpwstr>
  </property>
</Properties>
</file>